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20" windowHeight="11020" tabRatio="810"/>
  </bookViews>
  <sheets>
    <sheet name="BIENES MAYORES - RNPN" sheetId="1" r:id="rId1"/>
    <sheet name="CONSOLIDADO" sheetId="3" r:id="rId2"/>
    <sheet name="Totales" sheetId="2" r:id="rId3"/>
  </sheets>
  <definedNames>
    <definedName name="_xlnm._FilterDatabase" localSheetId="0" hidden="1">'BIENES MAYORES - RNPN'!$A$4:$AR$796</definedName>
    <definedName name="A1.">'BIENES MAYORES - RNPN'!#REF!</definedName>
    <definedName name="_xlnm.Print_Area" localSheetId="0">'BIENES MAYORES - RNPN'!$A$1:$AP$807</definedName>
    <definedName name="_xlnm.Print_Titles" localSheetId="0">'BIENES MAYORES - RNPN'!$1:$4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/>
  <c r="D16"/>
  <c r="D15"/>
  <c r="D14"/>
  <c r="D13"/>
  <c r="D12"/>
  <c r="D11"/>
  <c r="D10"/>
  <c r="D9"/>
  <c r="D8"/>
  <c r="D7"/>
  <c r="D6"/>
  <c r="D5"/>
  <c r="AM624" i="1"/>
  <c r="AO183"/>
  <c r="AO182"/>
  <c r="M784" l="1"/>
  <c r="M787" s="1"/>
  <c r="N784"/>
  <c r="N787" s="1"/>
  <c r="O784"/>
  <c r="O787" s="1"/>
  <c r="P784"/>
  <c r="P787" s="1"/>
  <c r="Q784"/>
  <c r="Q787" s="1"/>
  <c r="R784"/>
  <c r="R787" s="1"/>
  <c r="S784"/>
  <c r="S787" s="1"/>
  <c r="T784"/>
  <c r="T787" s="1"/>
  <c r="U784"/>
  <c r="U787" s="1"/>
  <c r="V784"/>
  <c r="V787" s="1"/>
  <c r="W784"/>
  <c r="W787" s="1"/>
  <c r="X784"/>
  <c r="X787" s="1"/>
  <c r="Y784"/>
  <c r="Y787" s="1"/>
  <c r="Z784"/>
  <c r="AA784"/>
  <c r="AA787" s="1"/>
  <c r="AB784"/>
  <c r="AB787" s="1"/>
  <c r="AC784"/>
  <c r="AC787" s="1"/>
  <c r="AD784"/>
  <c r="AD787" s="1"/>
  <c r="AE784"/>
  <c r="AE787" s="1"/>
  <c r="AF784"/>
  <c r="AF787" s="1"/>
  <c r="AG784"/>
  <c r="AG787" s="1"/>
  <c r="AH784"/>
  <c r="AH787" s="1"/>
  <c r="AI784"/>
  <c r="AI787" s="1"/>
  <c r="AJ784"/>
  <c r="AJ787" s="1"/>
  <c r="AK784"/>
  <c r="AK787" s="1"/>
  <c r="AL784"/>
  <c r="AL787" s="1"/>
  <c r="AM784"/>
  <c r="AM787" s="1"/>
  <c r="AN784"/>
  <c r="AQ784"/>
  <c r="AR784"/>
  <c r="J784"/>
  <c r="Z787"/>
  <c r="AN787"/>
  <c r="AP783"/>
  <c r="K783"/>
  <c r="L783" s="1"/>
  <c r="AM754"/>
  <c r="AO715"/>
  <c r="AP715" s="1"/>
  <c r="K715"/>
  <c r="L715" s="1"/>
  <c r="AO716"/>
  <c r="AP716" s="1"/>
  <c r="K716"/>
  <c r="L716" s="1"/>
  <c r="J787" l="1"/>
  <c r="F16" i="3"/>
  <c r="AP625" i="1"/>
  <c r="K625"/>
  <c r="L625" s="1"/>
  <c r="K495"/>
  <c r="L495" s="1"/>
  <c r="AO187"/>
  <c r="AP187" s="1"/>
  <c r="K187"/>
  <c r="L187" s="1"/>
  <c r="AO186"/>
  <c r="AP186" s="1"/>
  <c r="K186"/>
  <c r="L186" s="1"/>
  <c r="AO185"/>
  <c r="AP185" s="1"/>
  <c r="K185"/>
  <c r="L185" s="1"/>
  <c r="AO184"/>
  <c r="AP184" s="1"/>
  <c r="K184"/>
  <c r="L184" s="1"/>
  <c r="F13" i="3"/>
  <c r="D18"/>
  <c r="J624" i="1"/>
  <c r="AO533"/>
  <c r="AP533" s="1"/>
  <c r="K533"/>
  <c r="L533" s="1"/>
  <c r="AO532"/>
  <c r="AP532" s="1"/>
  <c r="K532"/>
  <c r="L532" s="1"/>
  <c r="D4" i="3"/>
  <c r="AM37" i="1"/>
  <c r="J626" l="1"/>
  <c r="F5" i="3"/>
  <c r="AM626" i="1"/>
  <c r="AN624"/>
  <c r="AN626" s="1"/>
  <c r="AN752"/>
  <c r="AN754" s="1"/>
  <c r="M794"/>
  <c r="N794"/>
  <c r="O794"/>
  <c r="P794"/>
  <c r="Q794"/>
  <c r="R794"/>
  <c r="S794"/>
  <c r="T794"/>
  <c r="U794"/>
  <c r="V794"/>
  <c r="W794"/>
  <c r="X794"/>
  <c r="Y794"/>
  <c r="Z794"/>
  <c r="AA794"/>
  <c r="AB794"/>
  <c r="AC794"/>
  <c r="AD794"/>
  <c r="AE794"/>
  <c r="AF794"/>
  <c r="AG794"/>
  <c r="AH794"/>
  <c r="AI794"/>
  <c r="AJ794"/>
  <c r="AK794"/>
  <c r="AL794"/>
  <c r="AN794"/>
  <c r="J794"/>
  <c r="F18" i="3" s="1"/>
  <c r="J791" i="1"/>
  <c r="F17" i="3" s="1"/>
  <c r="J752" i="1"/>
  <c r="AO628"/>
  <c r="AK624"/>
  <c r="AK626" s="1"/>
  <c r="AL624"/>
  <c r="AL626" s="1"/>
  <c r="AJ624"/>
  <c r="AJ626" s="1"/>
  <c r="AO753"/>
  <c r="AP753" s="1"/>
  <c r="K753"/>
  <c r="L753" s="1"/>
  <c r="AO623"/>
  <c r="AP623" s="1"/>
  <c r="AO347"/>
  <c r="AO354"/>
  <c r="AO355"/>
  <c r="AO356"/>
  <c r="AO353"/>
  <c r="K356"/>
  <c r="L356" s="1"/>
  <c r="AO335"/>
  <c r="AO179"/>
  <c r="AO178"/>
  <c r="J754" l="1"/>
  <c r="F14" i="3"/>
  <c r="AM795" i="1"/>
  <c r="AM796"/>
  <c r="K353"/>
  <c r="L353" s="1"/>
  <c r="K354"/>
  <c r="L354" s="1"/>
  <c r="K355"/>
  <c r="L355" s="1"/>
  <c r="AO349"/>
  <c r="AO350"/>
  <c r="AO351"/>
  <c r="AO352"/>
  <c r="K351"/>
  <c r="L351" s="1"/>
  <c r="K352"/>
  <c r="L352" s="1"/>
  <c r="AP356" l="1"/>
  <c r="AP354" l="1"/>
  <c r="AP355"/>
  <c r="AP353"/>
  <c r="AP350"/>
  <c r="AP351"/>
  <c r="AP352"/>
  <c r="AO782"/>
  <c r="AP782" s="1"/>
  <c r="K782"/>
  <c r="L782" s="1"/>
  <c r="AP714"/>
  <c r="K714"/>
  <c r="L714" s="1"/>
  <c r="AO751"/>
  <c r="AP751" s="1"/>
  <c r="K751"/>
  <c r="L751" s="1"/>
  <c r="K623"/>
  <c r="L623" s="1"/>
  <c r="AP708"/>
  <c r="AP709"/>
  <c r="AP710"/>
  <c r="AP711"/>
  <c r="AP712"/>
  <c r="AP713"/>
  <c r="AP707"/>
  <c r="K713"/>
  <c r="L713" s="1"/>
  <c r="K350" l="1"/>
  <c r="L350" s="1"/>
  <c r="AP349"/>
  <c r="K349"/>
  <c r="L349" s="1"/>
  <c r="AO793"/>
  <c r="AP793" s="1"/>
  <c r="K793"/>
  <c r="L793" s="1"/>
  <c r="AO691"/>
  <c r="AP691" s="1"/>
  <c r="K691"/>
  <c r="L691" s="1"/>
  <c r="AP517"/>
  <c r="K517"/>
  <c r="L517" s="1"/>
  <c r="K712" l="1"/>
  <c r="L712" s="1"/>
  <c r="K711"/>
  <c r="L711" s="1"/>
  <c r="K710"/>
  <c r="L710" s="1"/>
  <c r="K709"/>
  <c r="L709" s="1"/>
  <c r="K708"/>
  <c r="L708" s="1"/>
  <c r="K707"/>
  <c r="L707" s="1"/>
  <c r="K403"/>
  <c r="AN37" l="1"/>
  <c r="AN791"/>
  <c r="AO681"/>
  <c r="AP681" s="1"/>
  <c r="AN795" l="1"/>
  <c r="AN796"/>
  <c r="AO504"/>
  <c r="AP504" s="1"/>
  <c r="AO505"/>
  <c r="AP505" s="1"/>
  <c r="AO506"/>
  <c r="AP506" s="1"/>
  <c r="AO507"/>
  <c r="AP507" s="1"/>
  <c r="AO508"/>
  <c r="AP508" s="1"/>
  <c r="AO503"/>
  <c r="AP503" s="1"/>
  <c r="AO502"/>
  <c r="AP502" s="1"/>
  <c r="AO501"/>
  <c r="AP501" s="1"/>
  <c r="K504"/>
  <c r="L504" s="1"/>
  <c r="K505"/>
  <c r="L505" s="1"/>
  <c r="K506"/>
  <c r="L506" s="1"/>
  <c r="K507"/>
  <c r="L507" s="1"/>
  <c r="K508"/>
  <c r="L508" s="1"/>
  <c r="AO494"/>
  <c r="AP494" s="1"/>
  <c r="AO492"/>
  <c r="AP492" s="1"/>
  <c r="AO493"/>
  <c r="AP493" s="1"/>
  <c r="AO491"/>
  <c r="AP491" s="1"/>
  <c r="AO490"/>
  <c r="AP490" s="1"/>
  <c r="K493"/>
  <c r="L493" s="1"/>
  <c r="K494"/>
  <c r="L494" s="1"/>
  <c r="K503"/>
  <c r="L503" s="1"/>
  <c r="K502"/>
  <c r="L502" s="1"/>
  <c r="K501"/>
  <c r="L501" s="1"/>
  <c r="K681"/>
  <c r="L681" s="1"/>
  <c r="K492"/>
  <c r="L492" s="1"/>
  <c r="K491"/>
  <c r="L491" s="1"/>
  <c r="K490" l="1"/>
  <c r="L490" s="1"/>
  <c r="AO792"/>
  <c r="D59" i="3" s="1"/>
  <c r="AO789" i="1"/>
  <c r="AO790"/>
  <c r="AO788"/>
  <c r="AO786"/>
  <c r="AO785"/>
  <c r="AO756"/>
  <c r="AO757"/>
  <c r="AO758"/>
  <c r="AO759"/>
  <c r="AO760"/>
  <c r="AO761"/>
  <c r="AO762"/>
  <c r="AO763"/>
  <c r="AO764"/>
  <c r="AO765"/>
  <c r="AO766"/>
  <c r="AO767"/>
  <c r="AO768"/>
  <c r="AO769"/>
  <c r="AO770"/>
  <c r="AO771"/>
  <c r="AO772"/>
  <c r="AO773"/>
  <c r="AO774"/>
  <c r="AO775"/>
  <c r="AO776"/>
  <c r="AO777"/>
  <c r="AO778"/>
  <c r="AO779"/>
  <c r="AO780"/>
  <c r="AO781"/>
  <c r="AO755"/>
  <c r="AO630"/>
  <c r="AO631"/>
  <c r="AO632"/>
  <c r="AO633"/>
  <c r="AO634"/>
  <c r="AO635"/>
  <c r="AO636"/>
  <c r="AO637"/>
  <c r="AO638"/>
  <c r="AO639"/>
  <c r="AO640"/>
  <c r="AO641"/>
  <c r="AO642"/>
  <c r="AO643"/>
  <c r="AO644"/>
  <c r="AO645"/>
  <c r="AO646"/>
  <c r="AO647"/>
  <c r="AO648"/>
  <c r="AO649"/>
  <c r="AO650"/>
  <c r="AO651"/>
  <c r="AO652"/>
  <c r="AO653"/>
  <c r="AO654"/>
  <c r="AO655"/>
  <c r="AO656"/>
  <c r="AO657"/>
  <c r="AO658"/>
  <c r="AO659"/>
  <c r="AO660"/>
  <c r="AO661"/>
  <c r="AO662"/>
  <c r="AO663"/>
  <c r="AO664"/>
  <c r="AO665"/>
  <c r="AO666"/>
  <c r="AO667"/>
  <c r="AO668"/>
  <c r="AO669"/>
  <c r="AO670"/>
  <c r="AO671"/>
  <c r="AO672"/>
  <c r="AO673"/>
  <c r="AO674"/>
  <c r="AO675"/>
  <c r="AO676"/>
  <c r="AO677"/>
  <c r="AO678"/>
  <c r="AO679"/>
  <c r="AO680"/>
  <c r="AO682"/>
  <c r="AO683"/>
  <c r="AO684"/>
  <c r="AO685"/>
  <c r="AO686"/>
  <c r="AO687"/>
  <c r="AO688"/>
  <c r="AO689"/>
  <c r="AO690"/>
  <c r="AO692"/>
  <c r="AO693"/>
  <c r="AO694"/>
  <c r="AO695"/>
  <c r="AO696"/>
  <c r="AO697"/>
  <c r="AO698"/>
  <c r="AO699"/>
  <c r="AO700"/>
  <c r="AO701"/>
  <c r="AO702"/>
  <c r="AO703"/>
  <c r="AO704"/>
  <c r="AP704" s="1"/>
  <c r="AO705"/>
  <c r="AP705" s="1"/>
  <c r="AO706"/>
  <c r="AP706" s="1"/>
  <c r="AO717"/>
  <c r="AO718"/>
  <c r="AO719"/>
  <c r="AO720"/>
  <c r="AO721"/>
  <c r="AO722"/>
  <c r="AO723"/>
  <c r="AO724"/>
  <c r="AO725"/>
  <c r="AO726"/>
  <c r="AO727"/>
  <c r="AO728"/>
  <c r="AO729"/>
  <c r="AO730"/>
  <c r="AO731"/>
  <c r="AO732"/>
  <c r="AO733"/>
  <c r="AO734"/>
  <c r="AO735"/>
  <c r="AO736"/>
  <c r="AO737"/>
  <c r="AO738"/>
  <c r="AO739"/>
  <c r="AO740"/>
  <c r="AO741"/>
  <c r="AO742"/>
  <c r="AO743"/>
  <c r="AO744"/>
  <c r="AO745"/>
  <c r="AO746"/>
  <c r="AO747"/>
  <c r="AO748"/>
  <c r="AO749"/>
  <c r="AO750"/>
  <c r="AO629"/>
  <c r="AO627"/>
  <c r="AO39"/>
  <c r="AO40"/>
  <c r="AO41"/>
  <c r="AO42"/>
  <c r="AO43"/>
  <c r="AO44"/>
  <c r="AO45"/>
  <c r="AO46"/>
  <c r="AO47"/>
  <c r="AO48"/>
  <c r="AO49"/>
  <c r="AO50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8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80"/>
  <c r="AO181"/>
  <c r="AO188"/>
  <c r="AO189"/>
  <c r="AO190"/>
  <c r="AO191"/>
  <c r="AO192"/>
  <c r="AO193"/>
  <c r="AO194"/>
  <c r="AO195"/>
  <c r="AO196"/>
  <c r="AO197"/>
  <c r="AO198"/>
  <c r="AO199"/>
  <c r="AO200"/>
  <c r="AO201"/>
  <c r="AO202"/>
  <c r="AO203"/>
  <c r="AO204"/>
  <c r="AO205"/>
  <c r="AO206"/>
  <c r="AO207"/>
  <c r="AO208"/>
  <c r="AO209"/>
  <c r="AO210"/>
  <c r="AO211"/>
  <c r="AO212"/>
  <c r="AO213"/>
  <c r="AO214"/>
  <c r="AO215"/>
  <c r="AO216"/>
  <c r="AO217"/>
  <c r="AO218"/>
  <c r="AO219"/>
  <c r="AO220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44"/>
  <c r="AO245"/>
  <c r="AO246"/>
  <c r="AO247"/>
  <c r="AO248"/>
  <c r="AO249"/>
  <c r="AO250"/>
  <c r="AO251"/>
  <c r="AO252"/>
  <c r="AO253"/>
  <c r="AO254"/>
  <c r="AO255"/>
  <c r="AO256"/>
  <c r="AO257"/>
  <c r="AO258"/>
  <c r="AO259"/>
  <c r="AO260"/>
  <c r="AO261"/>
  <c r="AO262"/>
  <c r="AO263"/>
  <c r="AO264"/>
  <c r="AO265"/>
  <c r="AO266"/>
  <c r="AO267"/>
  <c r="AO268"/>
  <c r="AO269"/>
  <c r="AO270"/>
  <c r="AO271"/>
  <c r="AO272"/>
  <c r="AO273"/>
  <c r="AO274"/>
  <c r="AO275"/>
  <c r="AO276"/>
  <c r="AO277"/>
  <c r="AO278"/>
  <c r="AO279"/>
  <c r="AO280"/>
  <c r="AO281"/>
  <c r="AO282"/>
  <c r="AO283"/>
  <c r="AO284"/>
  <c r="AO285"/>
  <c r="AO286"/>
  <c r="AO287"/>
  <c r="AO288"/>
  <c r="AO289"/>
  <c r="AO290"/>
  <c r="AO291"/>
  <c r="AO292"/>
  <c r="AO293"/>
  <c r="AO294"/>
  <c r="AO295"/>
  <c r="AO296"/>
  <c r="AO297"/>
  <c r="AO298"/>
  <c r="AO299"/>
  <c r="AO300"/>
  <c r="AO301"/>
  <c r="AO302"/>
  <c r="AO303"/>
  <c r="AO304"/>
  <c r="AO305"/>
  <c r="AO306"/>
  <c r="AO307"/>
  <c r="AO308"/>
  <c r="AO309"/>
  <c r="AO310"/>
  <c r="AO311"/>
  <c r="AO312"/>
  <c r="AO313"/>
  <c r="AO314"/>
  <c r="AO315"/>
  <c r="AO316"/>
  <c r="AO317"/>
  <c r="AO318"/>
  <c r="AO319"/>
  <c r="AO320"/>
  <c r="AO321"/>
  <c r="AO322"/>
  <c r="AO323"/>
  <c r="AO324"/>
  <c r="AO325"/>
  <c r="AO326"/>
  <c r="AO327"/>
  <c r="AO328"/>
  <c r="AO329"/>
  <c r="AO330"/>
  <c r="AO331"/>
  <c r="AO332"/>
  <c r="AO333"/>
  <c r="AO334"/>
  <c r="AO336"/>
  <c r="AO337"/>
  <c r="AO338"/>
  <c r="AO339"/>
  <c r="AO340"/>
  <c r="AO341"/>
  <c r="AO342"/>
  <c r="AO343"/>
  <c r="AO344"/>
  <c r="AO345"/>
  <c r="AO346"/>
  <c r="AO348"/>
  <c r="AP348" s="1"/>
  <c r="AO357"/>
  <c r="AO358"/>
  <c r="AO359"/>
  <c r="AO360"/>
  <c r="AO361"/>
  <c r="AO362"/>
  <c r="AO363"/>
  <c r="AO364"/>
  <c r="AO365"/>
  <c r="AO366"/>
  <c r="AO367"/>
  <c r="AO368"/>
  <c r="AO369"/>
  <c r="AO370"/>
  <c r="AO371"/>
  <c r="AO372"/>
  <c r="AO373"/>
  <c r="AO374"/>
  <c r="AO375"/>
  <c r="AO376"/>
  <c r="AO377"/>
  <c r="AO378"/>
  <c r="AO379"/>
  <c r="AO380"/>
  <c r="AO381"/>
  <c r="AO382"/>
  <c r="AO383"/>
  <c r="AO384"/>
  <c r="AO385"/>
  <c r="AO386"/>
  <c r="AO387"/>
  <c r="AO388"/>
  <c r="AO389"/>
  <c r="AO390"/>
  <c r="AO391"/>
  <c r="AO392"/>
  <c r="AO393"/>
  <c r="AO394"/>
  <c r="AO395"/>
  <c r="AO396"/>
  <c r="AO397"/>
  <c r="AO398"/>
  <c r="AO399"/>
  <c r="AO400"/>
  <c r="AO401"/>
  <c r="AO402"/>
  <c r="AO403"/>
  <c r="AO404"/>
  <c r="AO405"/>
  <c r="AO406"/>
  <c r="AO407"/>
  <c r="AO408"/>
  <c r="AO409"/>
  <c r="AO410"/>
  <c r="AO411"/>
  <c r="AO412"/>
  <c r="AO413"/>
  <c r="AO414"/>
  <c r="AO415"/>
  <c r="AO416"/>
  <c r="AO417"/>
  <c r="AP417" s="1"/>
  <c r="AO418"/>
  <c r="AP418" s="1"/>
  <c r="AO419"/>
  <c r="AO420"/>
  <c r="AO421"/>
  <c r="AO422"/>
  <c r="AO423"/>
  <c r="AO424"/>
  <c r="AO425"/>
  <c r="AO426"/>
  <c r="AO427"/>
  <c r="AO428"/>
  <c r="AO429"/>
  <c r="AO430"/>
  <c r="AO431"/>
  <c r="AO432"/>
  <c r="AO433"/>
  <c r="AO434"/>
  <c r="AO435"/>
  <c r="AO436"/>
  <c r="AO437"/>
  <c r="AO438"/>
  <c r="AO439"/>
  <c r="AO440"/>
  <c r="AO441"/>
  <c r="AO442"/>
  <c r="AO443"/>
  <c r="AO444"/>
  <c r="AO445"/>
  <c r="AO446"/>
  <c r="AO447"/>
  <c r="AO448"/>
  <c r="AO449"/>
  <c r="AO450"/>
  <c r="AO451"/>
  <c r="AO452"/>
  <c r="AO453"/>
  <c r="AO454"/>
  <c r="AO455"/>
  <c r="AO456"/>
  <c r="AO457"/>
  <c r="AO458"/>
  <c r="AO459"/>
  <c r="AO460"/>
  <c r="AO461"/>
  <c r="AO462"/>
  <c r="AO463"/>
  <c r="AO464"/>
  <c r="AO465"/>
  <c r="AO466"/>
  <c r="AO467"/>
  <c r="AO468"/>
  <c r="AO469"/>
  <c r="AO470"/>
  <c r="AO473"/>
  <c r="AO474"/>
  <c r="AO475"/>
  <c r="AO476"/>
  <c r="AO477"/>
  <c r="AO478"/>
  <c r="AO479"/>
  <c r="AO480"/>
  <c r="AO481"/>
  <c r="AO482"/>
  <c r="AO483"/>
  <c r="AO484"/>
  <c r="AO485"/>
  <c r="AO486"/>
  <c r="AO487"/>
  <c r="AO488"/>
  <c r="AO489"/>
  <c r="AO496"/>
  <c r="AO497"/>
  <c r="AO498"/>
  <c r="AO499"/>
  <c r="AO500"/>
  <c r="AO509"/>
  <c r="AO510"/>
  <c r="AO511"/>
  <c r="AO512"/>
  <c r="AO513"/>
  <c r="AO514"/>
  <c r="AO515"/>
  <c r="AO516"/>
  <c r="AP516" s="1"/>
  <c r="AO518"/>
  <c r="AO519"/>
  <c r="AO520"/>
  <c r="AO521"/>
  <c r="AO522"/>
  <c r="AO523"/>
  <c r="AO524"/>
  <c r="AO525"/>
  <c r="AO526"/>
  <c r="AO527"/>
  <c r="AO528"/>
  <c r="AO529"/>
  <c r="AO530"/>
  <c r="AO531"/>
  <c r="AO622"/>
  <c r="D53" i="3" s="1"/>
  <c r="AO38" i="1"/>
  <c r="D46" i="3" s="1"/>
  <c r="AO8" i="1"/>
  <c r="AO9"/>
  <c r="AO10"/>
  <c r="AO11"/>
  <c r="AO12"/>
  <c r="AO13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5"/>
  <c r="E13" i="3"/>
  <c r="H13" s="1"/>
  <c r="F60"/>
  <c r="G19"/>
  <c r="D45" l="1"/>
  <c r="D58"/>
  <c r="D48"/>
  <c r="D55"/>
  <c r="D49"/>
  <c r="D57"/>
  <c r="D56"/>
  <c r="D50"/>
  <c r="AO784" i="1"/>
  <c r="AO787" s="1"/>
  <c r="AO794"/>
  <c r="AO752"/>
  <c r="AO754" s="1"/>
  <c r="E14" i="3"/>
  <c r="H14" s="1"/>
  <c r="E5"/>
  <c r="H5" s="1"/>
  <c r="AP627" i="1" l="1"/>
  <c r="K627"/>
  <c r="L627" s="1"/>
  <c r="L628" s="1"/>
  <c r="K516"/>
  <c r="L516" s="1"/>
  <c r="K418"/>
  <c r="L418" s="1"/>
  <c r="K417"/>
  <c r="L417" s="1"/>
  <c r="K348"/>
  <c r="L348" s="1"/>
  <c r="K706"/>
  <c r="L706" s="1"/>
  <c r="K705"/>
  <c r="L705" s="1"/>
  <c r="K704"/>
  <c r="L704" s="1"/>
  <c r="AP628" l="1"/>
  <c r="D54" i="3"/>
  <c r="E54" s="1"/>
  <c r="K628" i="1"/>
  <c r="B825" l="1"/>
  <c r="B828" s="1"/>
  <c r="B814"/>
  <c r="B816" s="1"/>
  <c r="AL791"/>
  <c r="AL752"/>
  <c r="AL754" s="1"/>
  <c r="AL37"/>
  <c r="AP500"/>
  <c r="K500"/>
  <c r="L500" s="1"/>
  <c r="AP499"/>
  <c r="K499"/>
  <c r="L499" s="1"/>
  <c r="AP456"/>
  <c r="K456"/>
  <c r="L456" s="1"/>
  <c r="AP432"/>
  <c r="K432"/>
  <c r="L432" s="1"/>
  <c r="AL796" l="1"/>
  <c r="AL795"/>
  <c r="AO791"/>
  <c r="E58" i="3" s="1"/>
  <c r="AP453" i="1"/>
  <c r="K453"/>
  <c r="L453" s="1"/>
  <c r="AP531"/>
  <c r="AP530"/>
  <c r="AP524"/>
  <c r="AP525"/>
  <c r="AP526"/>
  <c r="AP527"/>
  <c r="AP528"/>
  <c r="AP529"/>
  <c r="AP523"/>
  <c r="AP702" l="1"/>
  <c r="K702"/>
  <c r="L702" s="1"/>
  <c r="AP703"/>
  <c r="K703" l="1"/>
  <c r="L703" s="1"/>
  <c r="K524" l="1"/>
  <c r="L524" s="1"/>
  <c r="K525"/>
  <c r="L525" s="1"/>
  <c r="K526"/>
  <c r="L526" s="1"/>
  <c r="K527"/>
  <c r="L527" s="1"/>
  <c r="K528"/>
  <c r="L528" s="1"/>
  <c r="K529"/>
  <c r="L529" s="1"/>
  <c r="K530"/>
  <c r="L530" s="1"/>
  <c r="K531"/>
  <c r="L531" s="1"/>
  <c r="K489"/>
  <c r="L489" s="1"/>
  <c r="AP672" l="1"/>
  <c r="K672" l="1"/>
  <c r="L672" s="1"/>
  <c r="AP489"/>
  <c r="K523"/>
  <c r="L523" s="1"/>
  <c r="AP269" l="1"/>
  <c r="E55" i="3" l="1"/>
  <c r="K488" i="1"/>
  <c r="L488" s="1"/>
  <c r="AP488"/>
  <c r="K455"/>
  <c r="L455" s="1"/>
  <c r="AP455"/>
  <c r="AP454" l="1"/>
  <c r="K454"/>
  <c r="L454" s="1"/>
  <c r="AP437"/>
  <c r="AP438"/>
  <c r="AP439"/>
  <c r="AP440"/>
  <c r="AP441"/>
  <c r="AP442"/>
  <c r="AP443"/>
  <c r="AP444"/>
  <c r="AP445"/>
  <c r="AP446"/>
  <c r="AP447"/>
  <c r="AP448"/>
  <c r="AP449"/>
  <c r="AP450"/>
  <c r="AP451"/>
  <c r="AP452"/>
  <c r="K438"/>
  <c r="L438" s="1"/>
  <c r="K439"/>
  <c r="L439" s="1"/>
  <c r="K440"/>
  <c r="L440" s="1"/>
  <c r="K441"/>
  <c r="L441" s="1"/>
  <c r="K442"/>
  <c r="L442" s="1"/>
  <c r="K443"/>
  <c r="L443" s="1"/>
  <c r="K444"/>
  <c r="L444" s="1"/>
  <c r="K445"/>
  <c r="L445" s="1"/>
  <c r="K446"/>
  <c r="L446" s="1"/>
  <c r="K447"/>
  <c r="L447" s="1"/>
  <c r="K448"/>
  <c r="L448" s="1"/>
  <c r="K449"/>
  <c r="L449" s="1"/>
  <c r="K450"/>
  <c r="L450" s="1"/>
  <c r="K451"/>
  <c r="L451" s="1"/>
  <c r="K452"/>
  <c r="L452" s="1"/>
  <c r="K437"/>
  <c r="L437" s="1"/>
  <c r="AP358" l="1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375"/>
  <c r="AP376"/>
  <c r="AP377"/>
  <c r="AP378"/>
  <c r="AP379"/>
  <c r="AP380"/>
  <c r="AP381"/>
  <c r="AP382"/>
  <c r="AP383"/>
  <c r="AP384"/>
  <c r="AP385"/>
  <c r="AP386"/>
  <c r="AP387"/>
  <c r="AP388"/>
  <c r="AP389"/>
  <c r="AP390"/>
  <c r="AP391"/>
  <c r="AP392"/>
  <c r="AP393"/>
  <c r="AP394"/>
  <c r="AP395"/>
  <c r="AP396"/>
  <c r="AP397"/>
  <c r="AP398"/>
  <c r="AP399"/>
  <c r="AP400"/>
  <c r="AP401"/>
  <c r="AP402"/>
  <c r="AP403"/>
  <c r="AP404"/>
  <c r="AP405"/>
  <c r="AP406"/>
  <c r="AP407"/>
  <c r="AP408"/>
  <c r="AP409"/>
  <c r="AP410"/>
  <c r="AP411"/>
  <c r="AP412"/>
  <c r="AP413"/>
  <c r="AP414"/>
  <c r="AP415"/>
  <c r="AP416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L403"/>
  <c r="K404"/>
  <c r="L404" s="1"/>
  <c r="K405"/>
  <c r="L405" s="1"/>
  <c r="K406"/>
  <c r="L406" s="1"/>
  <c r="K407"/>
  <c r="L407" s="1"/>
  <c r="K408"/>
  <c r="L408" s="1"/>
  <c r="K409"/>
  <c r="L409" s="1"/>
  <c r="K410"/>
  <c r="L410" s="1"/>
  <c r="K411"/>
  <c r="L411" s="1"/>
  <c r="K412"/>
  <c r="L412" s="1"/>
  <c r="K413"/>
  <c r="L413" s="1"/>
  <c r="K414"/>
  <c r="L414" s="1"/>
  <c r="K415"/>
  <c r="L415" s="1"/>
  <c r="K416"/>
  <c r="L416" s="1"/>
  <c r="K357"/>
  <c r="L357" s="1"/>
  <c r="AP357"/>
  <c r="AP335"/>
  <c r="AP336"/>
  <c r="AP337"/>
  <c r="AP338"/>
  <c r="AP339"/>
  <c r="AP340"/>
  <c r="AP341"/>
  <c r="AP342"/>
  <c r="AP343"/>
  <c r="AP344"/>
  <c r="AP345"/>
  <c r="AP346"/>
  <c r="AP347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44"/>
  <c r="L344" s="1"/>
  <c r="K345"/>
  <c r="L345" s="1"/>
  <c r="K346"/>
  <c r="L346" s="1"/>
  <c r="K347"/>
  <c r="L347" s="1"/>
  <c r="K335"/>
  <c r="L335" s="1"/>
  <c r="AP690"/>
  <c r="K690"/>
  <c r="L690" s="1"/>
  <c r="AP671"/>
  <c r="K671"/>
  <c r="L671" s="1"/>
  <c r="AP486"/>
  <c r="AP487"/>
  <c r="K487"/>
  <c r="L487" s="1"/>
  <c r="K486"/>
  <c r="L486" s="1"/>
  <c r="K28"/>
  <c r="L28" s="1"/>
  <c r="K29"/>
  <c r="L29" s="1"/>
  <c r="K30"/>
  <c r="L30" s="1"/>
  <c r="K31"/>
  <c r="L31" s="1"/>
  <c r="K32"/>
  <c r="L32" s="1"/>
  <c r="AP28"/>
  <c r="AP29"/>
  <c r="AP30"/>
  <c r="AP31"/>
  <c r="AP32"/>
  <c r="K27"/>
  <c r="L27" s="1"/>
  <c r="AP134"/>
  <c r="AP133"/>
  <c r="AP132"/>
  <c r="AP131"/>
  <c r="K134"/>
  <c r="L134" s="1"/>
  <c r="K133"/>
  <c r="L133" s="1"/>
  <c r="K132"/>
  <c r="L132" s="1"/>
  <c r="K131"/>
  <c r="L131" s="1"/>
  <c r="AP431"/>
  <c r="AP430"/>
  <c r="AP429"/>
  <c r="AP428"/>
  <c r="K431"/>
  <c r="L431" s="1"/>
  <c r="K430"/>
  <c r="L430" s="1"/>
  <c r="K429"/>
  <c r="L429" s="1"/>
  <c r="K428"/>
  <c r="L428" s="1"/>
  <c r="AP427"/>
  <c r="AP426"/>
  <c r="AP425"/>
  <c r="K427"/>
  <c r="L427" s="1"/>
  <c r="K426"/>
  <c r="L426" s="1"/>
  <c r="K425"/>
  <c r="L425" s="1"/>
  <c r="AP424"/>
  <c r="K424"/>
  <c r="L424" s="1"/>
  <c r="AP136" l="1"/>
  <c r="AP137"/>
  <c r="AP138"/>
  <c r="AP135"/>
  <c r="K138"/>
  <c r="L138" s="1"/>
  <c r="K137"/>
  <c r="L137" s="1"/>
  <c r="K136"/>
  <c r="L136" s="1"/>
  <c r="K135"/>
  <c r="L135" s="1"/>
  <c r="AP678"/>
  <c r="K678"/>
  <c r="L678" s="1"/>
  <c r="AK791" l="1"/>
  <c r="AP786" l="1"/>
  <c r="AK752"/>
  <c r="AK754" s="1"/>
  <c r="AP692"/>
  <c r="AD563"/>
  <c r="AK37" l="1"/>
  <c r="AP485"/>
  <c r="AJ37"/>
  <c r="AP20"/>
  <c r="K666"/>
  <c r="L666" s="1"/>
  <c r="AK796" l="1"/>
  <c r="AK795"/>
  <c r="AP666"/>
  <c r="AP183"/>
  <c r="K183"/>
  <c r="L183" s="1"/>
  <c r="AP182"/>
  <c r="K182"/>
  <c r="L182" s="1"/>
  <c r="N752" l="1"/>
  <c r="N754" s="1"/>
  <c r="K786" l="1"/>
  <c r="L786" s="1"/>
  <c r="AP785"/>
  <c r="K785"/>
  <c r="L785" s="1"/>
  <c r="AP694" l="1"/>
  <c r="K694"/>
  <c r="L694" s="1"/>
  <c r="K485" l="1"/>
  <c r="L485" s="1"/>
  <c r="AP484" l="1"/>
  <c r="K484"/>
  <c r="L484" s="1"/>
  <c r="AP181"/>
  <c r="K181"/>
  <c r="L181" s="1"/>
  <c r="AP498" l="1"/>
  <c r="K498"/>
  <c r="L498" s="1"/>
  <c r="AP334" l="1"/>
  <c r="AP333"/>
  <c r="K334"/>
  <c r="L334" s="1"/>
  <c r="K333"/>
  <c r="L333" s="1"/>
  <c r="AP180" l="1"/>
  <c r="K180"/>
  <c r="L180" s="1"/>
  <c r="K188"/>
  <c r="L188" s="1"/>
  <c r="AP483" l="1"/>
  <c r="AP482"/>
  <c r="K483"/>
  <c r="L483" s="1"/>
  <c r="K482"/>
  <c r="L482" s="1"/>
  <c r="AP481" l="1"/>
  <c r="K481"/>
  <c r="L481" s="1"/>
  <c r="K419" l="1"/>
  <c r="L419" s="1"/>
  <c r="K420"/>
  <c r="K421"/>
  <c r="K422"/>
  <c r="K423"/>
  <c r="AP423" l="1"/>
  <c r="L423"/>
  <c r="AP422"/>
  <c r="L422"/>
  <c r="AP421"/>
  <c r="L421"/>
  <c r="AP420"/>
  <c r="L420"/>
  <c r="AP419"/>
  <c r="AJ791" l="1"/>
  <c r="AJ752"/>
  <c r="AJ754" s="1"/>
  <c r="AP177"/>
  <c r="AI37"/>
  <c r="AJ796" l="1"/>
  <c r="AJ795"/>
  <c r="AP670"/>
  <c r="K670"/>
  <c r="L670" s="1"/>
  <c r="E17" i="3" l="1"/>
  <c r="H17" s="1"/>
  <c r="Z624" i="1" l="1"/>
  <c r="Z626" s="1"/>
  <c r="AH37" l="1"/>
  <c r="AH752" l="1"/>
  <c r="AH754" s="1"/>
  <c r="AH624" l="1"/>
  <c r="AH626" s="1"/>
  <c r="AI791" l="1"/>
  <c r="AH791"/>
  <c r="AH795" s="1"/>
  <c r="AI752"/>
  <c r="AI754" s="1"/>
  <c r="AH796" l="1"/>
  <c r="AI624"/>
  <c r="AI626" s="1"/>
  <c r="AI796" l="1"/>
  <c r="AI795"/>
  <c r="AP511"/>
  <c r="K511"/>
  <c r="L511" s="1"/>
  <c r="AP310"/>
  <c r="AP285"/>
  <c r="AP284"/>
  <c r="AP518"/>
  <c r="AP515"/>
  <c r="AP514"/>
  <c r="AP513"/>
  <c r="AP512"/>
  <c r="AP510"/>
  <c r="AP509"/>
  <c r="AP497"/>
  <c r="AP464"/>
  <c r="AP476"/>
  <c r="AP496"/>
  <c r="AP480"/>
  <c r="AP178" l="1"/>
  <c r="AP176"/>
  <c r="AP175"/>
  <c r="AP174"/>
  <c r="AP188"/>
  <c r="AP179"/>
  <c r="K139" l="1"/>
  <c r="K140"/>
  <c r="K497" l="1"/>
  <c r="L497" s="1"/>
  <c r="K496"/>
  <c r="L496" s="1"/>
  <c r="J5" l="1"/>
  <c r="D3" i="3" s="1"/>
  <c r="J37" i="1" l="1"/>
  <c r="AP5"/>
  <c r="AP331"/>
  <c r="AP332"/>
  <c r="AP330"/>
  <c r="K332"/>
  <c r="L332" s="1"/>
  <c r="K331"/>
  <c r="L331" s="1"/>
  <c r="K330"/>
  <c r="L330" s="1"/>
  <c r="F3" i="3" l="1"/>
  <c r="J796" i="1"/>
  <c r="J795"/>
  <c r="F19" i="3"/>
  <c r="E3"/>
  <c r="H3" s="1"/>
  <c r="K5" i="1"/>
  <c r="AP465"/>
  <c r="AP693"/>
  <c r="AP778"/>
  <c r="K778"/>
  <c r="L778" s="1"/>
  <c r="AP329"/>
  <c r="AP313"/>
  <c r="AP328"/>
  <c r="AP311"/>
  <c r="AP312"/>
  <c r="AP314"/>
  <c r="AP315"/>
  <c r="AP316"/>
  <c r="AP317"/>
  <c r="AP318"/>
  <c r="AP319"/>
  <c r="AP320"/>
  <c r="AP321"/>
  <c r="AP322"/>
  <c r="AP323"/>
  <c r="AP324"/>
  <c r="AP325"/>
  <c r="AP326"/>
  <c r="AP327"/>
  <c r="K329"/>
  <c r="L329" s="1"/>
  <c r="K328"/>
  <c r="L328" s="1"/>
  <c r="K327"/>
  <c r="L327" s="1"/>
  <c r="K326"/>
  <c r="L326" s="1"/>
  <c r="K325"/>
  <c r="L325" s="1"/>
  <c r="K324"/>
  <c r="L324" s="1"/>
  <c r="K323"/>
  <c r="L323" s="1"/>
  <c r="K322"/>
  <c r="L322" s="1"/>
  <c r="K321"/>
  <c r="L321" s="1"/>
  <c r="K320"/>
  <c r="L320" s="1"/>
  <c r="K319"/>
  <c r="L319" s="1"/>
  <c r="K318"/>
  <c r="L318" s="1"/>
  <c r="K317"/>
  <c r="L317" s="1"/>
  <c r="K316"/>
  <c r="L316" s="1"/>
  <c r="K315"/>
  <c r="L315" s="1"/>
  <c r="K314"/>
  <c r="L314" s="1"/>
  <c r="K313"/>
  <c r="L313" s="1"/>
  <c r="K312"/>
  <c r="L312" s="1"/>
  <c r="AP479"/>
  <c r="L5" l="1"/>
  <c r="K311"/>
  <c r="L311" s="1"/>
  <c r="K480" l="1"/>
  <c r="L480" s="1"/>
  <c r="K479"/>
  <c r="L479" s="1"/>
  <c r="AP478"/>
  <c r="K478"/>
  <c r="L478" s="1"/>
  <c r="K693" l="1"/>
  <c r="L693" s="1"/>
  <c r="K695"/>
  <c r="L695" s="1"/>
  <c r="AP695"/>
  <c r="K310" l="1"/>
  <c r="L310" s="1"/>
  <c r="K465" l="1"/>
  <c r="L465" s="1"/>
  <c r="K464" l="1"/>
  <c r="L464" s="1"/>
  <c r="K179"/>
  <c r="L179" s="1"/>
  <c r="K178"/>
  <c r="L178" s="1"/>
  <c r="K790" l="1"/>
  <c r="L790" s="1"/>
  <c r="AC591" l="1"/>
  <c r="AD591"/>
  <c r="AO591" l="1"/>
  <c r="K177"/>
  <c r="L177" s="1"/>
  <c r="M791" l="1"/>
  <c r="N791"/>
  <c r="O791"/>
  <c r="P791"/>
  <c r="Q791"/>
  <c r="R791"/>
  <c r="S791"/>
  <c r="T791"/>
  <c r="U791"/>
  <c r="V791"/>
  <c r="W791"/>
  <c r="X791"/>
  <c r="Y791"/>
  <c r="Z791"/>
  <c r="AA791"/>
  <c r="AB791"/>
  <c r="AC791"/>
  <c r="AD791"/>
  <c r="AE791"/>
  <c r="AF791"/>
  <c r="AG791"/>
  <c r="U752"/>
  <c r="U754" s="1"/>
  <c r="V752"/>
  <c r="V754" s="1"/>
  <c r="W752"/>
  <c r="W754" s="1"/>
  <c r="X752"/>
  <c r="X754" s="1"/>
  <c r="Y752"/>
  <c r="Y754" s="1"/>
  <c r="Z752"/>
  <c r="Z754" s="1"/>
  <c r="AA752"/>
  <c r="AA754" s="1"/>
  <c r="AB752"/>
  <c r="AB754" s="1"/>
  <c r="AC752"/>
  <c r="AC754" s="1"/>
  <c r="AD752"/>
  <c r="AD754" s="1"/>
  <c r="AE752"/>
  <c r="AE754" s="1"/>
  <c r="AF752"/>
  <c r="AF754" s="1"/>
  <c r="AG752"/>
  <c r="AG754" s="1"/>
  <c r="P752"/>
  <c r="P754" s="1"/>
  <c r="Q752"/>
  <c r="Q754" s="1"/>
  <c r="R752"/>
  <c r="R754" s="1"/>
  <c r="S752"/>
  <c r="S754" s="1"/>
  <c r="M752"/>
  <c r="M754" s="1"/>
  <c r="O752"/>
  <c r="O754" s="1"/>
  <c r="O624"/>
  <c r="O626" s="1"/>
  <c r="P624"/>
  <c r="P626" s="1"/>
  <c r="Q624"/>
  <c r="Q626" s="1"/>
  <c r="R624"/>
  <c r="R626" s="1"/>
  <c r="S624"/>
  <c r="S626" s="1"/>
  <c r="U624"/>
  <c r="U626" s="1"/>
  <c r="V624"/>
  <c r="V626" s="1"/>
  <c r="W624"/>
  <c r="W626" s="1"/>
  <c r="X624"/>
  <c r="X626" s="1"/>
  <c r="Y624"/>
  <c r="Y626" s="1"/>
  <c r="AF624"/>
  <c r="AF626" s="1"/>
  <c r="K477" l="1"/>
  <c r="L477" s="1"/>
  <c r="AD603"/>
  <c r="AE603"/>
  <c r="AD562" l="1"/>
  <c r="AE562"/>
  <c r="AP268"/>
  <c r="K268"/>
  <c r="L268" s="1"/>
  <c r="K196" l="1"/>
  <c r="AP62"/>
  <c r="AP63"/>
  <c r="AP64"/>
  <c r="AG37" l="1"/>
  <c r="AP474" l="1"/>
  <c r="AP475"/>
  <c r="AP477"/>
  <c r="AP150"/>
  <c r="AP521"/>
  <c r="AD621"/>
  <c r="AE621"/>
  <c r="AC621"/>
  <c r="AG620"/>
  <c r="AO620" s="1"/>
  <c r="AG619"/>
  <c r="AO619" s="1"/>
  <c r="K620"/>
  <c r="L620" s="1"/>
  <c r="K619"/>
  <c r="L619" s="1"/>
  <c r="AG618"/>
  <c r="AB618"/>
  <c r="K618"/>
  <c r="L618" s="1"/>
  <c r="AG617"/>
  <c r="AB617"/>
  <c r="K617"/>
  <c r="L617" s="1"/>
  <c r="AG616"/>
  <c r="AD616"/>
  <c r="AE616"/>
  <c r="K616"/>
  <c r="L616" s="1"/>
  <c r="AC614"/>
  <c r="AD614"/>
  <c r="AE614"/>
  <c r="AC615"/>
  <c r="AD615"/>
  <c r="AE615"/>
  <c r="K615"/>
  <c r="L615" s="1"/>
  <c r="K614"/>
  <c r="L614" s="1"/>
  <c r="AE613"/>
  <c r="AD613"/>
  <c r="AC613"/>
  <c r="K613"/>
  <c r="L613" s="1"/>
  <c r="AE612"/>
  <c r="AD612"/>
  <c r="AC612"/>
  <c r="K612"/>
  <c r="L612" s="1"/>
  <c r="AE611"/>
  <c r="AD611"/>
  <c r="AC611"/>
  <c r="K611"/>
  <c r="L611" s="1"/>
  <c r="AE610"/>
  <c r="AD610"/>
  <c r="AC610"/>
  <c r="K610"/>
  <c r="L610" s="1"/>
  <c r="AE609"/>
  <c r="AD609"/>
  <c r="AC609"/>
  <c r="K609"/>
  <c r="L609" s="1"/>
  <c r="AE608"/>
  <c r="AD608"/>
  <c r="AC608"/>
  <c r="K608"/>
  <c r="L608" s="1"/>
  <c r="AE607"/>
  <c r="AD607"/>
  <c r="AC607"/>
  <c r="K607"/>
  <c r="L607" s="1"/>
  <c r="AE606"/>
  <c r="AD606"/>
  <c r="AC606"/>
  <c r="K606"/>
  <c r="L606" s="1"/>
  <c r="AE605"/>
  <c r="AD605"/>
  <c r="AC605"/>
  <c r="K605"/>
  <c r="L605" s="1"/>
  <c r="AE604"/>
  <c r="AD604"/>
  <c r="AC604"/>
  <c r="K604"/>
  <c r="L604" s="1"/>
  <c r="AC603"/>
  <c r="AO603" s="1"/>
  <c r="K603"/>
  <c r="L603" s="1"/>
  <c r="AE602"/>
  <c r="AD602"/>
  <c r="AC602"/>
  <c r="K602"/>
  <c r="L602" s="1"/>
  <c r="AE601"/>
  <c r="AD601"/>
  <c r="AC601"/>
  <c r="K601"/>
  <c r="L601" s="1"/>
  <c r="AE600"/>
  <c r="AD600"/>
  <c r="AC600"/>
  <c r="K600"/>
  <c r="L600" s="1"/>
  <c r="AE599"/>
  <c r="AD599"/>
  <c r="AC599"/>
  <c r="K599"/>
  <c r="L599" s="1"/>
  <c r="AE598"/>
  <c r="AD598"/>
  <c r="AC598"/>
  <c r="K598"/>
  <c r="L598" s="1"/>
  <c r="AE597"/>
  <c r="AD597"/>
  <c r="AC597"/>
  <c r="K597"/>
  <c r="L597" s="1"/>
  <c r="AE596"/>
  <c r="AD596"/>
  <c r="AC596"/>
  <c r="K596"/>
  <c r="L596" s="1"/>
  <c r="AE595"/>
  <c r="AD595"/>
  <c r="AC595"/>
  <c r="K595"/>
  <c r="L595" s="1"/>
  <c r="AE594"/>
  <c r="AD594"/>
  <c r="AC594"/>
  <c r="K594"/>
  <c r="L594" s="1"/>
  <c r="AE593"/>
  <c r="AD593"/>
  <c r="AC593"/>
  <c r="K593"/>
  <c r="L593" s="1"/>
  <c r="AC592"/>
  <c r="AD592"/>
  <c r="AE592"/>
  <c r="K592"/>
  <c r="L592" s="1"/>
  <c r="AP69"/>
  <c r="K591"/>
  <c r="L591" s="1"/>
  <c r="AP308"/>
  <c r="AE590"/>
  <c r="AD590"/>
  <c r="AB590"/>
  <c r="K590"/>
  <c r="L590" s="1"/>
  <c r="AE589"/>
  <c r="AD589"/>
  <c r="AB589"/>
  <c r="K589"/>
  <c r="L589" s="1"/>
  <c r="AE588"/>
  <c r="AD588"/>
  <c r="AB588"/>
  <c r="K588"/>
  <c r="L588" s="1"/>
  <c r="AE587"/>
  <c r="AD587"/>
  <c r="AB587"/>
  <c r="K587"/>
  <c r="L587" s="1"/>
  <c r="AE586"/>
  <c r="AD586"/>
  <c r="AB586"/>
  <c r="K586"/>
  <c r="L586" s="1"/>
  <c r="AE585"/>
  <c r="AD585"/>
  <c r="AB585"/>
  <c r="K585"/>
  <c r="L585" s="1"/>
  <c r="AE584"/>
  <c r="AD584"/>
  <c r="AB584"/>
  <c r="K584"/>
  <c r="L584" s="1"/>
  <c r="AE583"/>
  <c r="AD583"/>
  <c r="AB583"/>
  <c r="K583"/>
  <c r="L583" s="1"/>
  <c r="AE582"/>
  <c r="AD582"/>
  <c r="AB582"/>
  <c r="K582"/>
  <c r="L582" s="1"/>
  <c r="AE581"/>
  <c r="AD581"/>
  <c r="AB581"/>
  <c r="K581"/>
  <c r="L581" s="1"/>
  <c r="AE580"/>
  <c r="AD580"/>
  <c r="AB580"/>
  <c r="K580"/>
  <c r="L580" s="1"/>
  <c r="AE579"/>
  <c r="AD579"/>
  <c r="AB579"/>
  <c r="K579"/>
  <c r="L579" s="1"/>
  <c r="AE578"/>
  <c r="AD578"/>
  <c r="AB578"/>
  <c r="K578"/>
  <c r="L578" s="1"/>
  <c r="AE577"/>
  <c r="AD577"/>
  <c r="AB577"/>
  <c r="K577"/>
  <c r="L577" s="1"/>
  <c r="AE576"/>
  <c r="AD576"/>
  <c r="AB576"/>
  <c r="K576"/>
  <c r="L576" s="1"/>
  <c r="AE575"/>
  <c r="AD575"/>
  <c r="AB575"/>
  <c r="K575"/>
  <c r="L575" s="1"/>
  <c r="AE574"/>
  <c r="AD574"/>
  <c r="AB574"/>
  <c r="K574"/>
  <c r="L574" s="1"/>
  <c r="AE573"/>
  <c r="AD573"/>
  <c r="AB573"/>
  <c r="K573"/>
  <c r="L573" s="1"/>
  <c r="AE572"/>
  <c r="AD572"/>
  <c r="AB572"/>
  <c r="K572"/>
  <c r="L572" s="1"/>
  <c r="AE571"/>
  <c r="AD571"/>
  <c r="AB571"/>
  <c r="K571"/>
  <c r="L571" s="1"/>
  <c r="AE570"/>
  <c r="AD570"/>
  <c r="AB570"/>
  <c r="K570"/>
  <c r="L570" s="1"/>
  <c r="AE569"/>
  <c r="AD569"/>
  <c r="AB569"/>
  <c r="K569"/>
  <c r="L569" s="1"/>
  <c r="AE568"/>
  <c r="AD568"/>
  <c r="AB568"/>
  <c r="K568"/>
  <c r="L568" s="1"/>
  <c r="AE567"/>
  <c r="AD567"/>
  <c r="AB567"/>
  <c r="K567"/>
  <c r="L567" s="1"/>
  <c r="AE566"/>
  <c r="AD566"/>
  <c r="AB566"/>
  <c r="K566"/>
  <c r="L566" s="1"/>
  <c r="AE565"/>
  <c r="AD565"/>
  <c r="AB565"/>
  <c r="K565"/>
  <c r="L565" s="1"/>
  <c r="AD564"/>
  <c r="AB564"/>
  <c r="K564"/>
  <c r="L564" s="1"/>
  <c r="AB563"/>
  <c r="AO563" s="1"/>
  <c r="K563"/>
  <c r="L563" s="1"/>
  <c r="AC562"/>
  <c r="AO562" s="1"/>
  <c r="K562"/>
  <c r="L562" s="1"/>
  <c r="AD561"/>
  <c r="AC561"/>
  <c r="AD560"/>
  <c r="AC560"/>
  <c r="AD559"/>
  <c r="AC559"/>
  <c r="AD558"/>
  <c r="AC558"/>
  <c r="AD557"/>
  <c r="AC557"/>
  <c r="AD556"/>
  <c r="AC556"/>
  <c r="AD555"/>
  <c r="AC555"/>
  <c r="AD554"/>
  <c r="AC554"/>
  <c r="AD553"/>
  <c r="AC553"/>
  <c r="AD552"/>
  <c r="AC552"/>
  <c r="AD551"/>
  <c r="AC551"/>
  <c r="AD550"/>
  <c r="AC550"/>
  <c r="AD549"/>
  <c r="AC549"/>
  <c r="AD548"/>
  <c r="AC548"/>
  <c r="AD547"/>
  <c r="AC547"/>
  <c r="AD546"/>
  <c r="AC546"/>
  <c r="AD545"/>
  <c r="AC545"/>
  <c r="AD544"/>
  <c r="AC544"/>
  <c r="AD543"/>
  <c r="AC543"/>
  <c r="K543"/>
  <c r="L543" s="1"/>
  <c r="AD542"/>
  <c r="AC542"/>
  <c r="K542"/>
  <c r="L542" s="1"/>
  <c r="AD541"/>
  <c r="AC541"/>
  <c r="K541"/>
  <c r="L541" s="1"/>
  <c r="AD540"/>
  <c r="AC540"/>
  <c r="K540"/>
  <c r="L540" s="1"/>
  <c r="AD539"/>
  <c r="AC539"/>
  <c r="K539"/>
  <c r="L539" s="1"/>
  <c r="AP258"/>
  <c r="AD538"/>
  <c r="AC538"/>
  <c r="K538"/>
  <c r="L538" s="1"/>
  <c r="AD537"/>
  <c r="AC537"/>
  <c r="K537"/>
  <c r="L537" s="1"/>
  <c r="AD536"/>
  <c r="AC536"/>
  <c r="K536"/>
  <c r="L536" s="1"/>
  <c r="AD535"/>
  <c r="AC535"/>
  <c r="AD534"/>
  <c r="AC534"/>
  <c r="AO617" l="1"/>
  <c r="AO537"/>
  <c r="AO564"/>
  <c r="AO596"/>
  <c r="AO602"/>
  <c r="AO604"/>
  <c r="AO607"/>
  <c r="AO536"/>
  <c r="AO538"/>
  <c r="AO544"/>
  <c r="AO610"/>
  <c r="AO605"/>
  <c r="AO608"/>
  <c r="AO611"/>
  <c r="AO613"/>
  <c r="AO618"/>
  <c r="AP618" s="1"/>
  <c r="AO539"/>
  <c r="AO541"/>
  <c r="AO547"/>
  <c r="AO543"/>
  <c r="AO546"/>
  <c r="AO594"/>
  <c r="AO597"/>
  <c r="AO599"/>
  <c r="AO600"/>
  <c r="AO549"/>
  <c r="AO552"/>
  <c r="AO555"/>
  <c r="AO558"/>
  <c r="AO561"/>
  <c r="AO570"/>
  <c r="AO573"/>
  <c r="AO576"/>
  <c r="AO579"/>
  <c r="AO582"/>
  <c r="AO585"/>
  <c r="AO593"/>
  <c r="AO550"/>
  <c r="AO553"/>
  <c r="AO592"/>
  <c r="AP592" s="1"/>
  <c r="AO614"/>
  <c r="AO588"/>
  <c r="AO556"/>
  <c r="AO567"/>
  <c r="AP567" s="1"/>
  <c r="AO535"/>
  <c r="AO545"/>
  <c r="AO548"/>
  <c r="AO551"/>
  <c r="AO554"/>
  <c r="AO557"/>
  <c r="AO560"/>
  <c r="AO565"/>
  <c r="AO568"/>
  <c r="AO571"/>
  <c r="AO574"/>
  <c r="AP574" s="1"/>
  <c r="AO577"/>
  <c r="AO580"/>
  <c r="AO583"/>
  <c r="AP583" s="1"/>
  <c r="AO559"/>
  <c r="AO586"/>
  <c r="AO589"/>
  <c r="AO566"/>
  <c r="AP566" s="1"/>
  <c r="AO569"/>
  <c r="AO572"/>
  <c r="AO575"/>
  <c r="AP575" s="1"/>
  <c r="AO578"/>
  <c r="AO581"/>
  <c r="AO584"/>
  <c r="AO587"/>
  <c r="AO590"/>
  <c r="AO615"/>
  <c r="AO616"/>
  <c r="AO621"/>
  <c r="AO534"/>
  <c r="AO540"/>
  <c r="AO542"/>
  <c r="AO595"/>
  <c r="AO598"/>
  <c r="AO601"/>
  <c r="AO606"/>
  <c r="AO609"/>
  <c r="AO612"/>
  <c r="AP563"/>
  <c r="AG624"/>
  <c r="AG626" s="1"/>
  <c r="AB624"/>
  <c r="AB626" s="1"/>
  <c r="AE624"/>
  <c r="AE626" s="1"/>
  <c r="AC624"/>
  <c r="AC626" s="1"/>
  <c r="AD624"/>
  <c r="AD626" s="1"/>
  <c r="D52" i="3" l="1"/>
  <c r="AG796" i="1"/>
  <c r="AG795"/>
  <c r="AP577"/>
  <c r="AP586"/>
  <c r="AP570"/>
  <c r="AP585"/>
  <c r="AP569"/>
  <c r="AP578"/>
  <c r="AP590"/>
  <c r="AP582"/>
  <c r="AP589"/>
  <c r="AP581"/>
  <c r="AP573"/>
  <c r="AP565"/>
  <c r="AP579"/>
  <c r="AP587"/>
  <c r="AP571"/>
  <c r="AP564"/>
  <c r="AP588"/>
  <c r="AP584"/>
  <c r="AP580"/>
  <c r="AP576"/>
  <c r="AP572"/>
  <c r="AP568"/>
  <c r="AP614"/>
  <c r="AP615"/>
  <c r="AP539"/>
  <c r="AP616"/>
  <c r="K69" l="1"/>
  <c r="L69" s="1"/>
  <c r="K64"/>
  <c r="L64" s="1"/>
  <c r="K63"/>
  <c r="L63" s="1"/>
  <c r="K62"/>
  <c r="L62" s="1"/>
  <c r="K476" l="1"/>
  <c r="L476" s="1"/>
  <c r="AP781" l="1"/>
  <c r="K475"/>
  <c r="L475" s="1"/>
  <c r="K474"/>
  <c r="L474" s="1"/>
  <c r="AP114" l="1"/>
  <c r="K114"/>
  <c r="L114" s="1"/>
  <c r="AP85"/>
  <c r="AP86"/>
  <c r="AP87"/>
  <c r="AP88"/>
  <c r="K88" l="1"/>
  <c r="L88" s="1"/>
  <c r="K87"/>
  <c r="L87" s="1"/>
  <c r="AP84" l="1"/>
  <c r="K86"/>
  <c r="L86" s="1"/>
  <c r="K85"/>
  <c r="L85" s="1"/>
  <c r="K84"/>
  <c r="L84" s="1"/>
  <c r="K774" l="1"/>
  <c r="L774" s="1"/>
  <c r="AP774"/>
  <c r="AP662"/>
  <c r="K689"/>
  <c r="L689" s="1"/>
  <c r="K629"/>
  <c r="K630"/>
  <c r="L630" s="1"/>
  <c r="K631"/>
  <c r="L631" s="1"/>
  <c r="K632"/>
  <c r="L632" s="1"/>
  <c r="K633"/>
  <c r="L633" s="1"/>
  <c r="K634"/>
  <c r="L634" s="1"/>
  <c r="K635"/>
  <c r="L635" s="1"/>
  <c r="K636"/>
  <c r="L636" s="1"/>
  <c r="K639"/>
  <c r="L639" s="1"/>
  <c r="K637"/>
  <c r="L637" s="1"/>
  <c r="K638"/>
  <c r="L638" s="1"/>
  <c r="K640"/>
  <c r="L640" s="1"/>
  <c r="K641"/>
  <c r="L641" s="1"/>
  <c r="K642"/>
  <c r="L642" s="1"/>
  <c r="K643"/>
  <c r="L643" s="1"/>
  <c r="K644"/>
  <c r="L644" s="1"/>
  <c r="K645"/>
  <c r="L645" s="1"/>
  <c r="K646"/>
  <c r="L646" s="1"/>
  <c r="K647"/>
  <c r="L647" s="1"/>
  <c r="K648"/>
  <c r="L648" s="1"/>
  <c r="K649"/>
  <c r="L649" s="1"/>
  <c r="K667"/>
  <c r="L667" s="1"/>
  <c r="K679"/>
  <c r="L679" s="1"/>
  <c r="K675"/>
  <c r="L675" s="1"/>
  <c r="K676"/>
  <c r="L676" s="1"/>
  <c r="K677"/>
  <c r="L677" s="1"/>
  <c r="K683"/>
  <c r="L683" s="1"/>
  <c r="K684"/>
  <c r="L684" s="1"/>
  <c r="K685"/>
  <c r="L685" s="1"/>
  <c r="K686"/>
  <c r="L686" s="1"/>
  <c r="K699"/>
  <c r="L699" s="1"/>
  <c r="K700"/>
  <c r="L700" s="1"/>
  <c r="K701"/>
  <c r="L701" s="1"/>
  <c r="K682"/>
  <c r="L682" s="1"/>
  <c r="K698"/>
  <c r="L698" s="1"/>
  <c r="K687"/>
  <c r="L687" s="1"/>
  <c r="K696"/>
  <c r="L696" s="1"/>
  <c r="K697"/>
  <c r="L697" s="1"/>
  <c r="K688"/>
  <c r="L688" s="1"/>
  <c r="K674"/>
  <c r="L674" s="1"/>
  <c r="K692"/>
  <c r="L692" s="1"/>
  <c r="K680"/>
  <c r="L680" s="1"/>
  <c r="K673"/>
  <c r="L673" s="1"/>
  <c r="K668"/>
  <c r="L668" s="1"/>
  <c r="K669"/>
  <c r="L669" s="1"/>
  <c r="K650"/>
  <c r="L650" s="1"/>
  <c r="K651"/>
  <c r="L651" s="1"/>
  <c r="K652"/>
  <c r="L652" s="1"/>
  <c r="K653"/>
  <c r="L653" s="1"/>
  <c r="K654"/>
  <c r="L654" s="1"/>
  <c r="K655"/>
  <c r="L655" s="1"/>
  <c r="K656"/>
  <c r="L656" s="1"/>
  <c r="K657"/>
  <c r="L657" s="1"/>
  <c r="K658"/>
  <c r="L658" s="1"/>
  <c r="K659"/>
  <c r="L659" s="1"/>
  <c r="K660"/>
  <c r="L660" s="1"/>
  <c r="K661"/>
  <c r="L661" s="1"/>
  <c r="K662"/>
  <c r="L662" s="1"/>
  <c r="K663"/>
  <c r="L663" s="1"/>
  <c r="K664"/>
  <c r="L664" s="1"/>
  <c r="K665"/>
  <c r="L665" s="1"/>
  <c r="K749"/>
  <c r="L749" s="1"/>
  <c r="K750"/>
  <c r="L750" s="1"/>
  <c r="K718"/>
  <c r="L718" s="1"/>
  <c r="K719"/>
  <c r="L719" s="1"/>
  <c r="K720"/>
  <c r="L720" s="1"/>
  <c r="K726"/>
  <c r="L726" s="1"/>
  <c r="K727"/>
  <c r="L727" s="1"/>
  <c r="K728"/>
  <c r="L728" s="1"/>
  <c r="K721"/>
  <c r="L721" s="1"/>
  <c r="K722"/>
  <c r="L722" s="1"/>
  <c r="K723"/>
  <c r="L723" s="1"/>
  <c r="K717"/>
  <c r="L717" s="1"/>
  <c r="K733"/>
  <c r="L733" s="1"/>
  <c r="K730"/>
  <c r="L730" s="1"/>
  <c r="K738"/>
  <c r="L738" s="1"/>
  <c r="K732"/>
  <c r="L732" s="1"/>
  <c r="K744"/>
  <c r="L744" s="1"/>
  <c r="K747"/>
  <c r="L747" s="1"/>
  <c r="K740"/>
  <c r="L740" s="1"/>
  <c r="K746"/>
  <c r="L746" s="1"/>
  <c r="K739"/>
  <c r="L739" s="1"/>
  <c r="K737"/>
  <c r="L737" s="1"/>
  <c r="K742"/>
  <c r="L742" s="1"/>
  <c r="K743"/>
  <c r="L743" s="1"/>
  <c r="K729"/>
  <c r="L729" s="1"/>
  <c r="K745"/>
  <c r="L745" s="1"/>
  <c r="K731"/>
  <c r="L731" s="1"/>
  <c r="K735"/>
  <c r="L735" s="1"/>
  <c r="K734"/>
  <c r="L734" s="1"/>
  <c r="K736"/>
  <c r="L736" s="1"/>
  <c r="K741"/>
  <c r="L741" s="1"/>
  <c r="K748"/>
  <c r="L748" s="1"/>
  <c r="K724"/>
  <c r="L724" s="1"/>
  <c r="K725"/>
  <c r="L725" s="1"/>
  <c r="K772"/>
  <c r="L772" s="1"/>
  <c r="K773"/>
  <c r="L773" s="1"/>
  <c r="K781"/>
  <c r="L781" s="1"/>
  <c r="K779"/>
  <c r="L779" s="1"/>
  <c r="K780"/>
  <c r="L780" s="1"/>
  <c r="K775"/>
  <c r="L775" s="1"/>
  <c r="K776"/>
  <c r="L776" s="1"/>
  <c r="K777"/>
  <c r="L777" s="1"/>
  <c r="K755"/>
  <c r="K756"/>
  <c r="L756" s="1"/>
  <c r="K757"/>
  <c r="L757" s="1"/>
  <c r="K758"/>
  <c r="L758" s="1"/>
  <c r="K759"/>
  <c r="L759" s="1"/>
  <c r="K760"/>
  <c r="L760" s="1"/>
  <c r="K761"/>
  <c r="L761" s="1"/>
  <c r="K762"/>
  <c r="L762" s="1"/>
  <c r="K763"/>
  <c r="L763" s="1"/>
  <c r="K764"/>
  <c r="L764" s="1"/>
  <c r="K765"/>
  <c r="L765" s="1"/>
  <c r="K766"/>
  <c r="L766" s="1"/>
  <c r="K767"/>
  <c r="L767" s="1"/>
  <c r="K768"/>
  <c r="L768" s="1"/>
  <c r="K769"/>
  <c r="L769" s="1"/>
  <c r="K770"/>
  <c r="L770" s="1"/>
  <c r="K771"/>
  <c r="L771" s="1"/>
  <c r="M624"/>
  <c r="M626" s="1"/>
  <c r="K189"/>
  <c r="L189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3"/>
  <c r="L163" s="1"/>
  <c r="K164"/>
  <c r="L164" s="1"/>
  <c r="K165"/>
  <c r="L165" s="1"/>
  <c r="K166"/>
  <c r="L166" s="1"/>
  <c r="K167"/>
  <c r="L167" s="1"/>
  <c r="K168"/>
  <c r="L168" s="1"/>
  <c r="K169"/>
  <c r="L169" s="1"/>
  <c r="K170"/>
  <c r="L170" s="1"/>
  <c r="K171"/>
  <c r="L171" s="1"/>
  <c r="K172"/>
  <c r="L172" s="1"/>
  <c r="K191"/>
  <c r="L191" s="1"/>
  <c r="K190"/>
  <c r="L190" s="1"/>
  <c r="K433"/>
  <c r="L433" s="1"/>
  <c r="K434"/>
  <c r="L434" s="1"/>
  <c r="K435"/>
  <c r="L435" s="1"/>
  <c r="K457"/>
  <c r="L457" s="1"/>
  <c r="K458"/>
  <c r="L458" s="1"/>
  <c r="K459"/>
  <c r="L459" s="1"/>
  <c r="K460"/>
  <c r="L460" s="1"/>
  <c r="K461"/>
  <c r="L461" s="1"/>
  <c r="K462"/>
  <c r="L462" s="1"/>
  <c r="K463"/>
  <c r="L463" s="1"/>
  <c r="K194"/>
  <c r="L194" s="1"/>
  <c r="K195"/>
  <c r="L195" s="1"/>
  <c r="L196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58"/>
  <c r="L25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290"/>
  <c r="L290" s="1"/>
  <c r="K291"/>
  <c r="L291" s="1"/>
  <c r="K292"/>
  <c r="L292" s="1"/>
  <c r="K293"/>
  <c r="L293" s="1"/>
  <c r="K294"/>
  <c r="L294" s="1"/>
  <c r="K295"/>
  <c r="L295" s="1"/>
  <c r="K296"/>
  <c r="L296" s="1"/>
  <c r="K297"/>
  <c r="L297" s="1"/>
  <c r="K298"/>
  <c r="L298" s="1"/>
  <c r="K299"/>
  <c r="L299" s="1"/>
  <c r="K300"/>
  <c r="L300" s="1"/>
  <c r="K301"/>
  <c r="L301" s="1"/>
  <c r="K302"/>
  <c r="L302" s="1"/>
  <c r="K303"/>
  <c r="L303" s="1"/>
  <c r="K304"/>
  <c r="L304" s="1"/>
  <c r="K305"/>
  <c r="L305" s="1"/>
  <c r="K306"/>
  <c r="L306" s="1"/>
  <c r="K307"/>
  <c r="L307" s="1"/>
  <c r="K308"/>
  <c r="L308" s="1"/>
  <c r="K309"/>
  <c r="L309" s="1"/>
  <c r="K466"/>
  <c r="L466" s="1"/>
  <c r="K467"/>
  <c r="L467" s="1"/>
  <c r="K468"/>
  <c r="L468" s="1"/>
  <c r="K469"/>
  <c r="L469" s="1"/>
  <c r="K470"/>
  <c r="L470" s="1"/>
  <c r="K471"/>
  <c r="L471" s="1"/>
  <c r="K472"/>
  <c r="L472" s="1"/>
  <c r="K509"/>
  <c r="L509" s="1"/>
  <c r="K510"/>
  <c r="L510" s="1"/>
  <c r="K512"/>
  <c r="L512" s="1"/>
  <c r="K513"/>
  <c r="L513" s="1"/>
  <c r="K514"/>
  <c r="L514" s="1"/>
  <c r="K515"/>
  <c r="L515" s="1"/>
  <c r="K520"/>
  <c r="L520" s="1"/>
  <c r="K521"/>
  <c r="L521" s="1"/>
  <c r="K522"/>
  <c r="L522" s="1"/>
  <c r="K192"/>
  <c r="L192" s="1"/>
  <c r="K193"/>
  <c r="L193" s="1"/>
  <c r="K518"/>
  <c r="L518" s="1"/>
  <c r="K519"/>
  <c r="L519" s="1"/>
  <c r="K473"/>
  <c r="L473" s="1"/>
  <c r="K173"/>
  <c r="L173" s="1"/>
  <c r="K174"/>
  <c r="L174" s="1"/>
  <c r="K175"/>
  <c r="L175" s="1"/>
  <c r="K176"/>
  <c r="L176" s="1"/>
  <c r="K436"/>
  <c r="L436" s="1"/>
  <c r="K39"/>
  <c r="L39" s="1"/>
  <c r="K40"/>
  <c r="L40" s="1"/>
  <c r="K41"/>
  <c r="L41" s="1"/>
  <c r="K42"/>
  <c r="L42" s="1"/>
  <c r="K43"/>
  <c r="L43" s="1"/>
  <c r="K48"/>
  <c r="L48" s="1"/>
  <c r="K38"/>
  <c r="K44"/>
  <c r="L44" s="1"/>
  <c r="K45"/>
  <c r="L45" s="1"/>
  <c r="K46"/>
  <c r="L46" s="1"/>
  <c r="K47"/>
  <c r="L47" s="1"/>
  <c r="K49"/>
  <c r="L49" s="1"/>
  <c r="K50"/>
  <c r="L50" s="1"/>
  <c r="K622"/>
  <c r="L622" s="1"/>
  <c r="L140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L139"/>
  <c r="K149"/>
  <c r="L149" s="1"/>
  <c r="K150"/>
  <c r="L150" s="1"/>
  <c r="K544"/>
  <c r="L544" s="1"/>
  <c r="K545"/>
  <c r="L545" s="1"/>
  <c r="K546"/>
  <c r="L546" s="1"/>
  <c r="K547"/>
  <c r="L547" s="1"/>
  <c r="K548"/>
  <c r="L548" s="1"/>
  <c r="K549"/>
  <c r="L549" s="1"/>
  <c r="K550"/>
  <c r="L550" s="1"/>
  <c r="K551"/>
  <c r="L551" s="1"/>
  <c r="K552"/>
  <c r="L552" s="1"/>
  <c r="K553"/>
  <c r="L553" s="1"/>
  <c r="K554"/>
  <c r="L554" s="1"/>
  <c r="K555"/>
  <c r="L555" s="1"/>
  <c r="K556"/>
  <c r="L556" s="1"/>
  <c r="K557"/>
  <c r="L557" s="1"/>
  <c r="K558"/>
  <c r="L558" s="1"/>
  <c r="K559"/>
  <c r="L559" s="1"/>
  <c r="K560"/>
  <c r="L560" s="1"/>
  <c r="K561"/>
  <c r="L561" s="1"/>
  <c r="K534"/>
  <c r="L534" s="1"/>
  <c r="K621"/>
  <c r="L621" s="1"/>
  <c r="K535"/>
  <c r="L535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5"/>
  <c r="L65" s="1"/>
  <c r="K66"/>
  <c r="L66" s="1"/>
  <c r="K67"/>
  <c r="L67" s="1"/>
  <c r="K68"/>
  <c r="L68" s="1"/>
  <c r="K70"/>
  <c r="L70" s="1"/>
  <c r="K71"/>
  <c r="L71" s="1"/>
  <c r="K72"/>
  <c r="L72" s="1"/>
  <c r="K78"/>
  <c r="L78" s="1"/>
  <c r="K79"/>
  <c r="L79" s="1"/>
  <c r="K80"/>
  <c r="L80" s="1"/>
  <c r="K81"/>
  <c r="AA81" s="1"/>
  <c r="AO81" s="1"/>
  <c r="K82"/>
  <c r="L82" s="1"/>
  <c r="K51"/>
  <c r="L51" s="1"/>
  <c r="K83"/>
  <c r="L83" s="1"/>
  <c r="K73"/>
  <c r="L73" s="1"/>
  <c r="K74"/>
  <c r="L74" s="1"/>
  <c r="K75"/>
  <c r="L75" s="1"/>
  <c r="K76"/>
  <c r="L76" s="1"/>
  <c r="K77"/>
  <c r="L77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L113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AP9"/>
  <c r="AP8"/>
  <c r="AP10"/>
  <c r="AP11"/>
  <c r="AP12"/>
  <c r="AP13"/>
  <c r="AP17"/>
  <c r="AP18"/>
  <c r="AP19"/>
  <c r="AP21"/>
  <c r="AP22"/>
  <c r="AP23"/>
  <c r="AP24"/>
  <c r="AP25"/>
  <c r="AP26"/>
  <c r="AP33"/>
  <c r="AP34"/>
  <c r="AP35"/>
  <c r="AP36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33"/>
  <c r="L33" s="1"/>
  <c r="K34"/>
  <c r="L34" s="1"/>
  <c r="K35"/>
  <c r="L35" s="1"/>
  <c r="K36"/>
  <c r="L36" s="1"/>
  <c r="K7"/>
  <c r="L7" s="1"/>
  <c r="K9"/>
  <c r="L9" s="1"/>
  <c r="K8"/>
  <c r="L8" s="1"/>
  <c r="K10"/>
  <c r="L10" s="1"/>
  <c r="AP460"/>
  <c r="AP459"/>
  <c r="AP458"/>
  <c r="AP457"/>
  <c r="AP435"/>
  <c r="AP434"/>
  <c r="AP433"/>
  <c r="AP172"/>
  <c r="AP171"/>
  <c r="AP170"/>
  <c r="AP169"/>
  <c r="AP168"/>
  <c r="AP167"/>
  <c r="AP166"/>
  <c r="AP165"/>
  <c r="AP164"/>
  <c r="AP163"/>
  <c r="AP162"/>
  <c r="AP161"/>
  <c r="AP159"/>
  <c r="AP158"/>
  <c r="AP157"/>
  <c r="AP156"/>
  <c r="AP155"/>
  <c r="AP154"/>
  <c r="AP153"/>
  <c r="AP152"/>
  <c r="AP151"/>
  <c r="AP189"/>
  <c r="AP792"/>
  <c r="AP794" s="1"/>
  <c r="AP790"/>
  <c r="AP789"/>
  <c r="AP788"/>
  <c r="AP665"/>
  <c r="AP664"/>
  <c r="AP663"/>
  <c r="AP661"/>
  <c r="AP660"/>
  <c r="AP659"/>
  <c r="AP658"/>
  <c r="AP657"/>
  <c r="AP656"/>
  <c r="AP655"/>
  <c r="AP654"/>
  <c r="AP653"/>
  <c r="AP652"/>
  <c r="AP651"/>
  <c r="AP650"/>
  <c r="AP669"/>
  <c r="AP668"/>
  <c r="AP673"/>
  <c r="AP680"/>
  <c r="AP674"/>
  <c r="AP697"/>
  <c r="AP696"/>
  <c r="AP687"/>
  <c r="AP698"/>
  <c r="AP682"/>
  <c r="AP701"/>
  <c r="AP700"/>
  <c r="AP699"/>
  <c r="AP686"/>
  <c r="AP685"/>
  <c r="AP684"/>
  <c r="AP683"/>
  <c r="AP677"/>
  <c r="AP676"/>
  <c r="AP679"/>
  <c r="AP667"/>
  <c r="AP649"/>
  <c r="AP648"/>
  <c r="AP647"/>
  <c r="AP646"/>
  <c r="AP645"/>
  <c r="AP644"/>
  <c r="AP643"/>
  <c r="AP642"/>
  <c r="AP641"/>
  <c r="AP640"/>
  <c r="AP638"/>
  <c r="AP637"/>
  <c r="AP639"/>
  <c r="AP636"/>
  <c r="AP635"/>
  <c r="AP631"/>
  <c r="AP630"/>
  <c r="AP629"/>
  <c r="AP689"/>
  <c r="AP129"/>
  <c r="AP128"/>
  <c r="AP127"/>
  <c r="AP126"/>
  <c r="K6"/>
  <c r="U6"/>
  <c r="AO6" s="1"/>
  <c r="AE7"/>
  <c r="AO7" s="1"/>
  <c r="AE14"/>
  <c r="AO14" s="1"/>
  <c r="AE15"/>
  <c r="AO15" s="1"/>
  <c r="AE16"/>
  <c r="AO16" s="1"/>
  <c r="M37"/>
  <c r="N37"/>
  <c r="O37"/>
  <c r="P37"/>
  <c r="Q37"/>
  <c r="R37"/>
  <c r="S37"/>
  <c r="T37"/>
  <c r="V37"/>
  <c r="W37"/>
  <c r="X37"/>
  <c r="Y37"/>
  <c r="Z37"/>
  <c r="AA37"/>
  <c r="AB37"/>
  <c r="AC37"/>
  <c r="AD37"/>
  <c r="AF37"/>
  <c r="AP160"/>
  <c r="AP461"/>
  <c r="AP462"/>
  <c r="AP46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9"/>
  <c r="AP260"/>
  <c r="AP261"/>
  <c r="AP262"/>
  <c r="AP263"/>
  <c r="AP264"/>
  <c r="AP265"/>
  <c r="AP266"/>
  <c r="AP267"/>
  <c r="AP270"/>
  <c r="AP271"/>
  <c r="AP272"/>
  <c r="AP273"/>
  <c r="AP274"/>
  <c r="AP275"/>
  <c r="AP276"/>
  <c r="AP277"/>
  <c r="AP278"/>
  <c r="AP279"/>
  <c r="AP280"/>
  <c r="AP281"/>
  <c r="AP282"/>
  <c r="AP283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9"/>
  <c r="AP466"/>
  <c r="AP467"/>
  <c r="AP468"/>
  <c r="AP469"/>
  <c r="AP470"/>
  <c r="N471"/>
  <c r="AO471" s="1"/>
  <c r="D51" i="3" s="1"/>
  <c r="N472" i="1"/>
  <c r="AO472" s="1"/>
  <c r="AP520"/>
  <c r="AP522"/>
  <c r="AP192"/>
  <c r="AP193"/>
  <c r="AP519"/>
  <c r="AP473"/>
  <c r="AP173"/>
  <c r="AP436"/>
  <c r="AP39"/>
  <c r="AP40"/>
  <c r="AP41"/>
  <c r="AP42"/>
  <c r="AP43"/>
  <c r="AP48"/>
  <c r="AP38"/>
  <c r="AP44"/>
  <c r="AP45"/>
  <c r="AP46"/>
  <c r="AP47"/>
  <c r="AP49"/>
  <c r="AP50"/>
  <c r="AP622"/>
  <c r="AP140"/>
  <c r="AP141"/>
  <c r="AP142"/>
  <c r="AP143"/>
  <c r="AP144"/>
  <c r="AP145"/>
  <c r="AP146"/>
  <c r="AP147"/>
  <c r="AP148"/>
  <c r="AP139"/>
  <c r="AP149"/>
  <c r="AP540"/>
  <c r="AP541"/>
  <c r="AP542"/>
  <c r="AP543"/>
  <c r="AP544"/>
  <c r="AP545"/>
  <c r="AP546"/>
  <c r="AP547"/>
  <c r="AP548"/>
  <c r="AP549"/>
  <c r="AP550"/>
  <c r="AP551"/>
  <c r="AP552"/>
  <c r="AP553"/>
  <c r="AP554"/>
  <c r="AP555"/>
  <c r="AP556"/>
  <c r="AP557"/>
  <c r="AP558"/>
  <c r="AP559"/>
  <c r="AP560"/>
  <c r="AP561"/>
  <c r="AP591"/>
  <c r="AP534"/>
  <c r="AP621"/>
  <c r="AP562"/>
  <c r="AP535"/>
  <c r="AP536"/>
  <c r="AP537"/>
  <c r="AP538"/>
  <c r="AP593"/>
  <c r="AP594"/>
  <c r="AP595"/>
  <c r="AP596"/>
  <c r="AP597"/>
  <c r="AP598"/>
  <c r="AP599"/>
  <c r="AP600"/>
  <c r="AP601"/>
  <c r="AP602"/>
  <c r="AP603"/>
  <c r="AP604"/>
  <c r="AP605"/>
  <c r="AP606"/>
  <c r="AP607"/>
  <c r="AP608"/>
  <c r="AP609"/>
  <c r="AP610"/>
  <c r="AP611"/>
  <c r="AP612"/>
  <c r="AP613"/>
  <c r="AP617"/>
  <c r="AP619"/>
  <c r="AP620"/>
  <c r="AP52"/>
  <c r="AP53"/>
  <c r="AP54"/>
  <c r="AP55"/>
  <c r="AP56"/>
  <c r="AP57"/>
  <c r="AP58"/>
  <c r="AP59"/>
  <c r="AP60"/>
  <c r="AP61"/>
  <c r="AP65"/>
  <c r="AP66"/>
  <c r="AP67"/>
  <c r="AP68"/>
  <c r="AP70"/>
  <c r="AP71"/>
  <c r="AP72"/>
  <c r="AP7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5"/>
  <c r="AP116"/>
  <c r="AP117"/>
  <c r="AP118"/>
  <c r="AP119"/>
  <c r="AP120"/>
  <c r="AP121"/>
  <c r="AP122"/>
  <c r="AP123"/>
  <c r="AP124"/>
  <c r="AP125"/>
  <c r="AP749"/>
  <c r="AP750"/>
  <c r="AP718"/>
  <c r="AP719"/>
  <c r="AP720"/>
  <c r="AP726"/>
  <c r="AP727"/>
  <c r="AP728"/>
  <c r="AP721"/>
  <c r="AP722"/>
  <c r="AP723"/>
  <c r="AP717"/>
  <c r="AP733"/>
  <c r="AP730"/>
  <c r="AP738"/>
  <c r="AP732"/>
  <c r="AP744"/>
  <c r="AP747"/>
  <c r="AP740"/>
  <c r="AP746"/>
  <c r="AP739"/>
  <c r="AP737"/>
  <c r="AP742"/>
  <c r="AP743"/>
  <c r="AP729"/>
  <c r="AP745"/>
  <c r="AP731"/>
  <c r="AP735"/>
  <c r="AP734"/>
  <c r="AP736"/>
  <c r="AP741"/>
  <c r="AP748"/>
  <c r="AP724"/>
  <c r="AP725"/>
  <c r="AP772"/>
  <c r="AP773"/>
  <c r="AP779"/>
  <c r="AP780"/>
  <c r="AP775"/>
  <c r="AP776"/>
  <c r="AP777"/>
  <c r="AP756"/>
  <c r="AP757"/>
  <c r="AP758"/>
  <c r="AP759"/>
  <c r="AP760"/>
  <c r="AP761"/>
  <c r="AP762"/>
  <c r="AP763"/>
  <c r="AP764"/>
  <c r="AP765"/>
  <c r="AP766"/>
  <c r="AP767"/>
  <c r="AP768"/>
  <c r="AP769"/>
  <c r="AP770"/>
  <c r="AP771"/>
  <c r="K788"/>
  <c r="K789"/>
  <c r="L789" s="1"/>
  <c r="K792"/>
  <c r="K794" s="1"/>
  <c r="AP130"/>
  <c r="D44" i="3" l="1"/>
  <c r="E44" s="1"/>
  <c r="G44" s="1"/>
  <c r="K784" i="1"/>
  <c r="K787" s="1"/>
  <c r="AD796"/>
  <c r="AD795"/>
  <c r="X796"/>
  <c r="X795"/>
  <c r="Q796"/>
  <c r="Q795"/>
  <c r="AC796"/>
  <c r="AC795"/>
  <c r="W796"/>
  <c r="W795"/>
  <c r="P796"/>
  <c r="P795"/>
  <c r="AB796"/>
  <c r="AB795"/>
  <c r="V796"/>
  <c r="V795"/>
  <c r="O795"/>
  <c r="O796"/>
  <c r="Z796"/>
  <c r="Z795"/>
  <c r="S795"/>
  <c r="S796"/>
  <c r="M796"/>
  <c r="M795"/>
  <c r="L6"/>
  <c r="L37" s="1"/>
  <c r="K37"/>
  <c r="L38"/>
  <c r="K624"/>
  <c r="K626" s="1"/>
  <c r="AF795"/>
  <c r="AF796"/>
  <c r="Y796"/>
  <c r="Y795"/>
  <c r="R796"/>
  <c r="R795"/>
  <c r="E59" i="3"/>
  <c r="AP791" i="1"/>
  <c r="N624"/>
  <c r="N626" s="1"/>
  <c r="T624"/>
  <c r="T626" s="1"/>
  <c r="L792"/>
  <c r="L794" s="1"/>
  <c r="L755"/>
  <c r="L784" s="1"/>
  <c r="L787" s="1"/>
  <c r="L788"/>
  <c r="K791"/>
  <c r="L629"/>
  <c r="K752"/>
  <c r="K754" s="1"/>
  <c r="AP632"/>
  <c r="T752"/>
  <c r="T754" s="1"/>
  <c r="AP191"/>
  <c r="AP81"/>
  <c r="AP688"/>
  <c r="AP675"/>
  <c r="AP633"/>
  <c r="AP471"/>
  <c r="AP634"/>
  <c r="AP472"/>
  <c r="AP190"/>
  <c r="AP7"/>
  <c r="AP14"/>
  <c r="AP16"/>
  <c r="AP15"/>
  <c r="AA79"/>
  <c r="AO79" s="1"/>
  <c r="AA74"/>
  <c r="AO74" s="1"/>
  <c r="AA51"/>
  <c r="AO51" s="1"/>
  <c r="AA80"/>
  <c r="AO80" s="1"/>
  <c r="L81"/>
  <c r="AA83"/>
  <c r="AO83" s="1"/>
  <c r="AA76"/>
  <c r="AO76" s="1"/>
  <c r="AA73"/>
  <c r="AO73" s="1"/>
  <c r="AA75"/>
  <c r="AO75" s="1"/>
  <c r="AA77"/>
  <c r="AO77" s="1"/>
  <c r="AA82"/>
  <c r="AO82" s="1"/>
  <c r="AE37"/>
  <c r="U37"/>
  <c r="D47" i="3" l="1"/>
  <c r="AO624" i="1"/>
  <c r="AO626" s="1"/>
  <c r="N796"/>
  <c r="T795"/>
  <c r="T796"/>
  <c r="L624"/>
  <c r="L626" s="1"/>
  <c r="K796"/>
  <c r="K795"/>
  <c r="U795"/>
  <c r="U796"/>
  <c r="AE795"/>
  <c r="AE796"/>
  <c r="N795"/>
  <c r="E18" i="3"/>
  <c r="H18" s="1"/>
  <c r="AP752" i="1"/>
  <c r="AP754" s="1"/>
  <c r="AP77"/>
  <c r="AP75"/>
  <c r="AP73"/>
  <c r="AP82"/>
  <c r="L791"/>
  <c r="AP6"/>
  <c r="L752"/>
  <c r="L754" s="1"/>
  <c r="AA624"/>
  <c r="AA626" s="1"/>
  <c r="AP51"/>
  <c r="AP755"/>
  <c r="AP784" s="1"/>
  <c r="AP787" s="1"/>
  <c r="L796" l="1"/>
  <c r="AA796"/>
  <c r="AA795"/>
  <c r="L795"/>
  <c r="AP80"/>
  <c r="AP76"/>
  <c r="AP79"/>
  <c r="AP74"/>
  <c r="AP83"/>
  <c r="AP27"/>
  <c r="AP37" s="1"/>
  <c r="AO37"/>
  <c r="AP624" l="1"/>
  <c r="AP626" s="1"/>
  <c r="AO795"/>
  <c r="AO796"/>
  <c r="E46" i="3"/>
  <c r="AP796" i="1" l="1"/>
  <c r="AP795"/>
  <c r="E16" i="3"/>
  <c r="E19" l="1"/>
  <c r="H19" s="1"/>
  <c r="H16"/>
  <c r="E57"/>
  <c r="E60" l="1"/>
  <c r="G46"/>
  <c r="G60" s="1"/>
  <c r="D60"/>
</calcChain>
</file>

<file path=xl/comments1.xml><?xml version="1.0" encoding="utf-8"?>
<comments xmlns="http://schemas.openxmlformats.org/spreadsheetml/2006/main">
  <authors>
    <author>Mayra Zuniga</author>
  </authors>
  <commentList>
    <comment ref="AN489" authorId="0">
      <text>
        <r>
          <rPr>
            <b/>
            <sz val="9"/>
            <color indexed="81"/>
            <rFont val="Tahoma"/>
            <family val="2"/>
          </rPr>
          <t>Mayra Zuniga:</t>
        </r>
        <r>
          <rPr>
            <sz val="9"/>
            <color indexed="81"/>
            <rFont val="Tahoma"/>
            <family val="2"/>
          </rPr>
          <t xml:space="preserve">
$14.25 de diciembre 2020 y $171 de diciembre 2021</t>
        </r>
      </text>
    </comment>
    <comment ref="U692" authorId="0">
      <text>
        <r>
          <rPr>
            <b/>
            <sz val="9"/>
            <color indexed="81"/>
            <rFont val="Tahoma"/>
            <family val="2"/>
          </rPr>
          <t>Mayra Zuniga:</t>
        </r>
        <r>
          <rPr>
            <sz val="9"/>
            <color indexed="81"/>
            <rFont val="Tahoma"/>
            <family val="2"/>
          </rPr>
          <t xml:space="preserve">
LA DEPRECIACION CORRECTA ERA 188.07</t>
        </r>
      </text>
    </comment>
  </commentList>
</comments>
</file>

<file path=xl/sharedStrings.xml><?xml version="1.0" encoding="utf-8"?>
<sst xmlns="http://schemas.openxmlformats.org/spreadsheetml/2006/main" count="7341" uniqueCount="2500">
  <si>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</si>
  <si>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</si>
  <si>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</si>
  <si>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</si>
  <si>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</si>
  <si>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</si>
  <si>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</si>
  <si>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</si>
  <si>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</si>
  <si>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</si>
  <si>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</si>
  <si>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</si>
  <si>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</si>
  <si>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</si>
  <si>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</si>
  <si>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</si>
  <si>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</si>
  <si>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</si>
  <si>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</si>
  <si>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</si>
  <si>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</si>
  <si>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</si>
  <si>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</si>
  <si>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</si>
  <si>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</si>
  <si>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</si>
  <si>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</si>
  <si>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</si>
  <si>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</si>
  <si>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</si>
  <si>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</si>
  <si>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</si>
  <si>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</si>
  <si>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</si>
  <si>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</si>
  <si>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</si>
  <si>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</si>
  <si>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</si>
  <si>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</si>
  <si>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</si>
  <si>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</si>
  <si>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</si>
  <si>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</si>
  <si>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</si>
  <si>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</si>
  <si>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</si>
  <si>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</si>
  <si>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</si>
  <si>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</si>
  <si>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</si>
  <si>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</si>
  <si>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</si>
  <si>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</si>
  <si>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</si>
  <si>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</si>
  <si>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</si>
  <si>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</si>
  <si>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</si>
  <si>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</si>
  <si>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</si>
  <si>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</si>
  <si>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</si>
  <si>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</si>
  <si>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</si>
  <si>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</si>
  <si>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</si>
  <si>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</si>
  <si>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</si>
  <si>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</si>
  <si>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</si>
  <si>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</si>
  <si>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</si>
  <si>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</si>
  <si>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</si>
  <si>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</si>
  <si>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</si>
  <si>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</si>
  <si>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</si>
  <si>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</si>
  <si>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</si>
  <si>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</si>
  <si>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</si>
  <si>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</si>
  <si>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</si>
  <si>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</si>
  <si>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</si>
  <si>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</si>
  <si>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</si>
  <si>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</si>
  <si>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</si>
  <si>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</si>
  <si>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</si>
  <si>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</si>
  <si>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</si>
  <si>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</si>
  <si>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</si>
  <si>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</si>
  <si>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</si>
  <si>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</si>
  <si>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</si>
  <si>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</si>
  <si>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</si>
  <si>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</si>
  <si>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</si>
  <si>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</si>
  <si>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</si>
  <si>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</si>
  <si>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</si>
  <si>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</si>
  <si>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</si>
  <si>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</si>
  <si>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</si>
  <si>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</si>
  <si>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</si>
  <si>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</si>
  <si>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</si>
  <si>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</si>
  <si>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</si>
  <si>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</si>
  <si>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</si>
  <si>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</si>
  <si>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</si>
  <si>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</si>
  <si>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</si>
  <si>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</si>
  <si>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</si>
  <si>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</si>
  <si>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</si>
  <si>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</si>
  <si>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</si>
  <si>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</si>
  <si>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</si>
  <si>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</si>
  <si>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</si>
  <si>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</si>
  <si>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</si>
  <si>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</si>
  <si>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</si>
  <si>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</si>
  <si>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</si>
  <si>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</si>
  <si>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</si>
  <si>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</si>
  <si>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</si>
  <si>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</si>
  <si>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</si>
  <si>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</si>
  <si>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</si>
  <si>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</si>
  <si>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</si>
  <si>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</si>
  <si>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</si>
  <si>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</si>
  <si>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</si>
  <si>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</si>
  <si>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</si>
  <si>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</si>
  <si>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</si>
  <si>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</si>
  <si>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</si>
  <si>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</si>
  <si>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</si>
  <si>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</si>
  <si>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</si>
  <si>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</si>
  <si>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</si>
  <si>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</si>
  <si>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</si>
  <si>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</si>
  <si>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</si>
  <si>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</si>
  <si>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</si>
  <si>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</si>
  <si>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</si>
  <si>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</si>
  <si>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</si>
  <si>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</si>
  <si>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</si>
  <si>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</si>
  <si>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</si>
  <si>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</si>
  <si>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</si>
  <si>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</si>
  <si>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</si>
  <si>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</si>
  <si>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</si>
  <si>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</si>
  <si>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</si>
  <si>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</si>
  <si>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</si>
  <si>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</si>
  <si>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</si>
  <si>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</si>
  <si>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</si>
  <si>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</si>
  <si>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</si>
  <si>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</si>
  <si>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</si>
  <si>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</si>
  <si>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</si>
  <si>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</si>
  <si>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</si>
  <si>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</si>
  <si>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</si>
  <si>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</si>
  <si>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</si>
  <si>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</si>
  <si>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</si>
  <si>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</si>
  <si>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</si>
  <si>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</si>
  <si>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</si>
  <si>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</si>
  <si>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</si>
  <si>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</si>
  <si>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</si>
  <si>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</si>
  <si>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</si>
  <si>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</si>
  <si>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</si>
  <si>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</si>
  <si>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</si>
  <si>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</si>
  <si>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</si>
  <si>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</si>
  <si>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</si>
  <si>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</si>
  <si>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</si>
  <si>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</si>
  <si>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</si>
  <si>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</si>
  <si>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</si>
  <si>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</si>
  <si>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</si>
  <si>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</si>
  <si>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</si>
  <si>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</si>
  <si>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</si>
  <si>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</si>
  <si>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</si>
  <si>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</si>
  <si>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</si>
  <si>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</si>
  <si>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</si>
  <si>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</si>
  <si>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</si>
  <si>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</si>
  <si>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</si>
  <si>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</si>
  <si>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</si>
  <si>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</si>
  <si>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</si>
  <si>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</si>
  <si>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</si>
  <si>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</si>
  <si>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</si>
  <si>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</si>
  <si>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</si>
  <si>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</si>
  <si>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</si>
  <si>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</si>
  <si>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</si>
  <si>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</si>
  <si>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</si>
  <si>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</si>
  <si>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</si>
  <si>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</si>
  <si>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</si>
  <si>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</si>
  <si>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</si>
  <si>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</si>
  <si>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</si>
  <si>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</si>
  <si>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</si>
  <si>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</si>
  <si>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</si>
  <si>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</si>
  <si>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</si>
  <si>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</si>
  <si>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</si>
  <si>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</si>
  <si>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</si>
  <si>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</si>
  <si>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</si>
  <si>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</si>
  <si>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</si>
  <si>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</si>
  <si>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</si>
  <si>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</si>
  <si>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</si>
  <si>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</si>
  <si>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</si>
  <si>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</si>
  <si>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</si>
  <si>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</si>
  <si>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</si>
  <si>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</si>
  <si>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</si>
  <si>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</si>
  <si>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</si>
  <si>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</si>
  <si>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</si>
  <si>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</si>
  <si>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</si>
  <si>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</si>
  <si>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</si>
  <si>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</si>
  <si>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</si>
  <si>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</si>
  <si>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</si>
  <si>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</si>
  <si>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</si>
  <si>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</si>
  <si>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</si>
  <si>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</si>
  <si>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</si>
  <si>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</si>
  <si>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</si>
  <si>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</si>
  <si>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</si>
  <si>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</si>
  <si>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</si>
  <si>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</si>
  <si>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</si>
  <si>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</si>
  <si>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</si>
  <si>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</si>
  <si>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</si>
  <si>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</si>
  <si>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</si>
  <si>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</si>
  <si>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</si>
  <si>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</si>
  <si>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</si>
  <si>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</si>
  <si>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</si>
  <si>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</si>
  <si>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</si>
  <si>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</si>
  <si>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</si>
  <si>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</si>
  <si>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</si>
  <si>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</si>
  <si>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</si>
  <si>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</si>
  <si>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</si>
  <si>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</si>
  <si>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</si>
  <si>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</si>
  <si>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</si>
  <si>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</si>
  <si>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</si>
  <si>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</si>
  <si>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</si>
  <si>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</si>
  <si>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</si>
  <si>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</si>
  <si>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</si>
  <si>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</si>
  <si>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</si>
  <si>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</si>
  <si>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</si>
  <si>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</si>
  <si>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</si>
  <si>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</si>
  <si>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</si>
  <si>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</si>
  <si>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</si>
  <si>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</si>
  <si>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</si>
  <si>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</si>
  <si>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</si>
  <si>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</si>
  <si>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</si>
  <si>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</si>
  <si>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</si>
  <si>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</si>
  <si>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</si>
  <si>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</si>
  <si>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</si>
  <si>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</si>
  <si>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</si>
  <si>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</si>
  <si>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</si>
  <si>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</si>
  <si>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</si>
  <si>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</si>
  <si>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</si>
  <si>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</si>
  <si>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</si>
  <si>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</si>
  <si>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</si>
  <si>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</si>
  <si>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</si>
  <si>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</si>
  <si>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</si>
  <si>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</si>
  <si>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</si>
  <si>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</si>
  <si>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</si>
  <si>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</si>
  <si>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</si>
  <si>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</si>
  <si>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</si>
  <si>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</si>
  <si>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</si>
  <si>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</si>
  <si>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</si>
  <si>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</si>
  <si>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</si>
  <si>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</si>
  <si>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</si>
  <si>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</si>
  <si>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</si>
  <si>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</si>
  <si>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</si>
  <si>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</si>
  <si>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</si>
  <si>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</si>
  <si>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</si>
  <si>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</si>
  <si>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</si>
  <si>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</si>
  <si>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</si>
  <si>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</si>
  <si>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</si>
  <si>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</si>
  <si>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</si>
  <si>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</si>
  <si>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</si>
  <si>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</si>
  <si>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</si>
  <si>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</si>
  <si>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</si>
  <si>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</si>
  <si>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</si>
  <si>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</si>
  <si>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</si>
  <si>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</si>
  <si>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</si>
  <si>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</si>
  <si>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</si>
  <si>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</si>
  <si>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</si>
  <si>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</si>
  <si>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</si>
  <si>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</si>
  <si>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</si>
  <si>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</si>
  <si>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</si>
  <si>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</si>
  <si>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</si>
  <si>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</si>
  <si>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</si>
  <si>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</si>
  <si>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</si>
  <si>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</si>
  <si>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</si>
  <si>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</si>
  <si>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</si>
  <si>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</si>
  <si>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</si>
  <si>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</si>
  <si>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</si>
  <si>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</si>
  <si>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</si>
  <si>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</si>
  <si>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</si>
  <si>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</si>
  <si>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</si>
  <si>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</si>
  <si>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</si>
  <si>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</si>
  <si>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</si>
  <si>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</si>
  <si>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</si>
  <si>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</si>
  <si>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</si>
  <si>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</si>
  <si>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</si>
  <si>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</si>
  <si>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</si>
  <si>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</si>
  <si>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</si>
  <si>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</si>
  <si>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</si>
  <si>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</si>
  <si>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</si>
  <si>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</si>
  <si>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</si>
  <si>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</si>
  <si>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</si>
  <si>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</si>
  <si>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</si>
  <si>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</si>
  <si>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</si>
  <si>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</si>
  <si>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</si>
  <si>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</si>
  <si>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</si>
  <si>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</si>
  <si>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</si>
  <si>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</si>
  <si>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</si>
  <si>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</si>
  <si>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</si>
  <si>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</si>
  <si>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</si>
  <si>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</si>
  <si>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</si>
  <si>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</si>
  <si>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</si>
  <si>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</si>
  <si>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</si>
  <si>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</si>
  <si>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</si>
  <si>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</si>
  <si>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</si>
  <si>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</si>
  <si>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</si>
  <si>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</si>
  <si>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</si>
  <si>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</si>
  <si>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</si>
  <si>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</si>
  <si>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</si>
  <si>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</si>
  <si>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</si>
  <si>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</si>
  <si>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</si>
  <si>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</si>
  <si>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</si>
  <si>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</si>
  <si>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</si>
  <si>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</si>
  <si>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</si>
  <si>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</si>
  <si>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</si>
  <si>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</si>
  <si>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</si>
  <si>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</si>
  <si>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</si>
  <si>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</si>
  <si>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</si>
  <si>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</si>
  <si>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</si>
  <si>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</si>
  <si>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</si>
  <si>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</si>
  <si>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</si>
  <si>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</si>
  <si>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</si>
  <si>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</si>
  <si>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</si>
  <si>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</si>
  <si>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</si>
  <si>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</si>
  <si>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</si>
  <si>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</si>
  <si>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</si>
  <si>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</si>
  <si>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</si>
  <si>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</si>
  <si>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</si>
  <si>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</si>
  <si>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</si>
  <si>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</si>
  <si>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</si>
  <si>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</si>
  <si>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</si>
  <si>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</si>
  <si>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</si>
  <si>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</si>
  <si>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</si>
  <si>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</si>
  <si>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</si>
  <si>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</si>
  <si>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</si>
  <si>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</si>
  <si>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</si>
  <si>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</si>
  <si>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</si>
  <si>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</si>
  <si>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</si>
  <si>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</si>
  <si>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</si>
  <si>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</si>
  <si>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</si>
  <si>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</si>
  <si>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</si>
  <si>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</si>
  <si>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</si>
  <si>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</si>
  <si>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</si>
  <si>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</si>
  <si>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</si>
  <si>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</si>
  <si>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</si>
  <si>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</si>
  <si>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</si>
  <si>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</si>
  <si>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</si>
  <si>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</si>
  <si>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</si>
  <si>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</si>
  <si>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</si>
  <si>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</si>
  <si>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</si>
  <si>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</si>
  <si>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</si>
  <si>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</si>
  <si>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</si>
  <si>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</si>
  <si>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</si>
  <si>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</si>
  <si>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</si>
  <si>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</si>
  <si>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</si>
  <si>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</si>
  <si>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</si>
  <si>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</si>
  <si>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</si>
  <si>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</si>
  <si>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</si>
  <si>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</si>
  <si>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</si>
  <si>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</si>
  <si>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</si>
  <si>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</si>
  <si>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</si>
  <si>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</si>
  <si>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</si>
  <si>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</si>
  <si>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</si>
  <si>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</si>
  <si>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</si>
  <si>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</si>
  <si>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</si>
  <si>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</si>
  <si>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</si>
  <si>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</si>
  <si>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</si>
  <si>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</si>
  <si>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</si>
  <si>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</si>
  <si>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</si>
  <si>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</si>
  <si>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</si>
  <si>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</si>
  <si>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</si>
  <si>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</si>
  <si>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</si>
  <si>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</si>
  <si>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</si>
  <si>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</si>
  <si>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</si>
  <si>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</si>
  <si>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</si>
  <si>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</si>
  <si>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</si>
  <si>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</si>
  <si>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</si>
  <si>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</si>
  <si>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</si>
  <si>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</si>
  <si>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</si>
  <si>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</si>
  <si>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</si>
  <si>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</si>
  <si>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</si>
  <si>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</si>
  <si>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</si>
  <si>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</si>
  <si>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</si>
  <si>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</si>
  <si>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</si>
  <si>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</si>
  <si>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</si>
  <si>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</si>
  <si>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</si>
  <si>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</si>
  <si>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</si>
  <si>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</si>
  <si>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</si>
  <si>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</si>
  <si>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</si>
  <si>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</si>
  <si>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</si>
  <si>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</si>
  <si>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</si>
  <si>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</si>
  <si>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</si>
  <si>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</si>
  <si>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</si>
  <si>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</si>
  <si>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</si>
  <si>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</si>
  <si>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</si>
  <si>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</si>
  <si>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</si>
  <si>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</si>
  <si>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</si>
  <si>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</si>
  <si>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</si>
  <si>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</si>
  <si>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</si>
  <si>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</si>
  <si>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</si>
  <si>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</si>
  <si>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</si>
  <si>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</si>
  <si>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</si>
  <si>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</si>
  <si>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</si>
  <si>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</si>
  <si>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</si>
  <si>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</si>
  <si>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</si>
  <si>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</si>
  <si>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</si>
  <si>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</si>
  <si>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</si>
  <si>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</si>
  <si>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</si>
  <si>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</si>
  <si>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</si>
  <si>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</si>
  <si>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</si>
  <si>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</si>
  <si>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</si>
  <si>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</si>
  <si>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</si>
  <si>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</si>
  <si>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</si>
  <si>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</si>
  <si>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</si>
  <si>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</si>
  <si>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</si>
  <si>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</si>
  <si>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</si>
  <si>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</si>
  <si>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</si>
  <si>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</si>
  <si>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</si>
  <si>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</si>
  <si>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</si>
  <si>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</si>
  <si>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</si>
  <si>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</si>
  <si>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</si>
  <si>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</si>
  <si>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</si>
  <si>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</si>
  <si>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</si>
  <si>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</si>
  <si>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</si>
  <si>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</si>
  <si>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</si>
  <si>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</si>
  <si>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</si>
  <si>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</si>
  <si>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</si>
  <si>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</si>
  <si>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</si>
  <si>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</si>
  <si>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</si>
  <si>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</si>
  <si>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</si>
  <si>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</si>
  <si>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</si>
  <si>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</si>
  <si>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</si>
  <si>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</si>
  <si>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</si>
  <si>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</si>
  <si>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</si>
  <si>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</si>
  <si>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</si>
  <si>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</si>
  <si>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</si>
  <si>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</si>
  <si>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</si>
  <si>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</si>
  <si>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</si>
  <si>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</si>
  <si>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</si>
  <si>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</si>
  <si>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</si>
  <si>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</si>
  <si>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</si>
  <si>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</si>
  <si>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</si>
  <si>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</si>
  <si>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</si>
  <si>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</si>
  <si>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</si>
  <si>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</si>
  <si>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</si>
  <si>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</si>
  <si>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</si>
  <si>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</si>
  <si>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</si>
  <si>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</si>
  <si>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</si>
  <si>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</si>
  <si>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</si>
  <si>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</si>
  <si>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</si>
  <si>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</si>
  <si>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</si>
  <si>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</si>
  <si>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</si>
  <si>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</si>
  <si>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</si>
  <si>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</si>
  <si>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</si>
  <si>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</si>
  <si>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</si>
  <si>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</si>
  <si>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</si>
  <si>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</si>
  <si>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</si>
  <si>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</si>
  <si>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</si>
  <si>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</si>
  <si>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</si>
  <si>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</si>
  <si>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</si>
  <si>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</si>
  <si>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</si>
  <si>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</si>
  <si>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</si>
  <si>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</si>
  <si>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</si>
  <si>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</si>
  <si>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</si>
  <si>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</si>
  <si>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</si>
  <si>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</si>
  <si>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</si>
  <si>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</si>
  <si>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</si>
  <si>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</si>
  <si>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</si>
  <si>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</si>
  <si>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</si>
  <si>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</si>
  <si>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</si>
  <si>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</si>
  <si>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</si>
  <si>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</si>
  <si>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</si>
  <si>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</si>
  <si>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</si>
  <si>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</si>
  <si>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</si>
  <si>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</si>
  <si>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</si>
  <si>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</si>
  <si>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</si>
  <si>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</si>
  <si>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</si>
  <si>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</si>
  <si>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</si>
  <si>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</si>
  <si>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</si>
  <si>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</si>
  <si>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</si>
  <si>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</si>
  <si>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</si>
  <si>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</si>
  <si>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</si>
  <si>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</si>
  <si>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</si>
  <si>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</si>
  <si>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</si>
  <si>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</si>
  <si>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</si>
  <si>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</si>
  <si>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</si>
  <si>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</si>
  <si>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</si>
  <si>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</si>
  <si>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</si>
  <si>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</si>
  <si>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</si>
  <si>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</si>
  <si>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</si>
  <si>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</si>
  <si>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</si>
  <si>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</si>
  <si>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</si>
  <si>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</si>
  <si>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</si>
  <si>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</si>
  <si>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</si>
  <si>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</si>
  <si>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</si>
  <si>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</si>
  <si>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</si>
  <si>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</si>
  <si>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</si>
  <si>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</si>
  <si>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</si>
  <si>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</si>
  <si>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</si>
  <si>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</si>
  <si>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</si>
  <si>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</si>
  <si>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</si>
  <si>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</si>
  <si>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</si>
  <si>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</si>
  <si>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</si>
  <si>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</si>
  <si>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</si>
  <si>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</si>
  <si>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</si>
  <si>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</si>
  <si>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</si>
  <si>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</si>
  <si>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</si>
  <si>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</si>
  <si>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</si>
  <si>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</si>
  <si>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</si>
  <si>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</si>
  <si>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</si>
  <si>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</si>
  <si>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</si>
  <si>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</si>
  <si>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</si>
  <si>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</si>
  <si>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</si>
  <si>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</si>
  <si>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</si>
  <si>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</si>
  <si>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</si>
  <si>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</si>
  <si>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</si>
  <si>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</si>
  <si>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</si>
  <si>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</si>
  <si>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</si>
  <si>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</si>
  <si>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</si>
  <si>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</si>
  <si>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</si>
  <si>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</si>
  <si>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</si>
  <si>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</si>
  <si>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</si>
  <si>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</si>
  <si>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</si>
  <si>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</si>
  <si>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</si>
  <si>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</si>
  <si>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</si>
  <si>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</si>
  <si>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</si>
  <si>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</si>
  <si>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</si>
  <si>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</si>
  <si>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</si>
  <si>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</si>
  <si>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</si>
  <si>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</si>
  <si>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</si>
  <si>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</si>
  <si>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</si>
  <si>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</si>
  <si>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</si>
  <si>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</si>
  <si>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</si>
  <si>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</si>
  <si>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</si>
  <si>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</si>
  <si>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</si>
  <si>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</si>
  <si>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</si>
  <si>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</si>
  <si>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</si>
  <si>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</si>
  <si>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</si>
  <si>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</si>
  <si>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</si>
  <si>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</si>
  <si>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</si>
  <si>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</si>
  <si>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</si>
  <si>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</si>
  <si>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</si>
  <si>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</si>
  <si>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</si>
  <si>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</si>
  <si>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</si>
  <si>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</si>
  <si>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</si>
  <si>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</si>
  <si>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</si>
  <si>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</si>
  <si>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</si>
  <si>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</si>
  <si>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</si>
  <si>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</si>
  <si>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</si>
  <si>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</si>
  <si>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</si>
  <si>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</si>
  <si>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</si>
  <si>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</si>
  <si>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</si>
  <si>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</si>
  <si>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</si>
  <si>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</si>
  <si>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</si>
  <si>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</si>
  <si>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</si>
  <si>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</si>
  <si>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</si>
  <si>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</si>
  <si>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</si>
  <si>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</si>
  <si>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</si>
  <si>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</si>
  <si>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</si>
  <si>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</si>
  <si>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</si>
  <si>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</si>
  <si>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</si>
  <si>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</si>
  <si>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</si>
  <si>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</si>
  <si>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</si>
  <si>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</si>
  <si>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</si>
  <si>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</si>
  <si>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</si>
  <si>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</si>
  <si>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</si>
  <si>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</si>
  <si>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</si>
  <si>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</si>
  <si>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</si>
  <si>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</si>
  <si>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</si>
  <si>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</si>
  <si>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</si>
  <si>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</si>
  <si>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</si>
  <si>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</si>
  <si>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</si>
  <si>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</si>
  <si>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</si>
  <si>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</si>
  <si>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</si>
  <si>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</si>
  <si>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</si>
  <si>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</si>
  <si>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</si>
  <si>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</si>
  <si>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</si>
  <si>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</si>
  <si>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</si>
  <si>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</si>
  <si>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</si>
  <si>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</si>
  <si>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</si>
  <si>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</si>
  <si>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</si>
  <si>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</si>
  <si>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</si>
  <si>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</si>
  <si>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</si>
  <si>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</si>
  <si>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</si>
  <si>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</si>
  <si>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</si>
  <si>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</si>
  <si>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</si>
  <si>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</si>
  <si>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</si>
  <si>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</si>
  <si>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</si>
  <si>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</si>
  <si>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</si>
  <si>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</si>
  <si>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</si>
  <si>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</si>
  <si>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</si>
  <si>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</si>
  <si>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</si>
  <si>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</si>
  <si>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</si>
  <si>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</si>
  <si>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</si>
  <si>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</si>
  <si>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</si>
  <si>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</si>
  <si>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</si>
  <si>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</si>
  <si>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</si>
  <si>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</si>
  <si>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</si>
  <si>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</si>
  <si>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</si>
  <si>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</si>
  <si>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</si>
  <si>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</si>
  <si>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</si>
  <si>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</si>
  <si>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</si>
  <si>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</si>
  <si>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</si>
  <si>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</si>
  <si>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</si>
  <si>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</si>
  <si>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</si>
  <si>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</si>
  <si>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</si>
  <si>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</si>
  <si>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</si>
  <si>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</si>
  <si>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</si>
  <si>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</si>
  <si>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</si>
  <si>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</si>
  <si>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</si>
  <si>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</si>
  <si>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</si>
  <si>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</si>
  <si>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</si>
  <si>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</si>
  <si>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</si>
  <si>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</si>
  <si>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</si>
  <si>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</si>
  <si>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</si>
  <si>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</si>
  <si>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</si>
  <si>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</si>
  <si>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</si>
  <si>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</si>
  <si>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</si>
  <si>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</si>
  <si>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</si>
  <si>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</si>
  <si>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</si>
  <si>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</si>
  <si>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</si>
  <si>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</si>
  <si>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</si>
  <si>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</si>
  <si>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</si>
  <si>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</si>
  <si>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</si>
  <si>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</si>
  <si>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</si>
  <si>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</si>
  <si>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</si>
  <si>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</si>
  <si>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</si>
  <si>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</si>
  <si>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</si>
  <si>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</si>
  <si>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</si>
  <si>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</si>
  <si>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</si>
  <si>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</si>
  <si>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</si>
  <si>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</si>
  <si>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</si>
  <si>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</si>
  <si>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</si>
  <si>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</si>
  <si>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</si>
  <si>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</si>
  <si>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</si>
  <si>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</si>
  <si>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</si>
  <si>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</si>
  <si>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</si>
  <si>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</si>
  <si>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</si>
  <si>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</si>
  <si>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</si>
  <si>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</si>
  <si>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</si>
  <si>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</si>
  <si>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</si>
  <si>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</si>
  <si>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</si>
  <si>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</si>
  <si>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</si>
  <si>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</si>
  <si>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</si>
  <si>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</si>
  <si>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</si>
  <si>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</si>
  <si>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</si>
  <si>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</si>
  <si>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</si>
  <si>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</si>
  <si>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</si>
  <si>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</si>
  <si>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</si>
  <si>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</si>
  <si>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</si>
  <si>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</si>
  <si>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</si>
  <si>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</si>
  <si>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</si>
  <si>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</si>
  <si>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</si>
  <si>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</si>
  <si>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</si>
  <si>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</si>
  <si>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</si>
  <si>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</si>
  <si>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</si>
  <si>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</si>
  <si>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</si>
  <si>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</si>
  <si>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</si>
  <si>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</si>
  <si>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</si>
  <si>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</si>
  <si>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</si>
  <si>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</si>
  <si>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</si>
  <si>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</si>
  <si>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</si>
  <si>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</si>
  <si>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</si>
  <si>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</si>
  <si>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</si>
  <si>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</si>
  <si>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</si>
  <si>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</si>
  <si>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</si>
  <si>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</si>
  <si>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</si>
  <si>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</si>
  <si>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</si>
  <si>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</si>
  <si>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</si>
  <si>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</si>
  <si>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</si>
  <si>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</si>
  <si>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</si>
  <si>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</si>
  <si>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</si>
  <si>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</si>
  <si>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</si>
  <si>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</si>
  <si>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</si>
  <si>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</si>
  <si>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</si>
  <si>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</si>
  <si>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</si>
  <si>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</si>
  <si>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</si>
  <si>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</si>
  <si>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</si>
  <si>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</si>
  <si>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</si>
  <si>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</si>
  <si>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</si>
  <si>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</si>
  <si>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</si>
  <si>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</si>
  <si>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</si>
  <si>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</si>
  <si>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</si>
  <si>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</si>
  <si>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</si>
  <si>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</si>
  <si>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</si>
  <si>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</si>
  <si>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</si>
  <si>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</si>
  <si>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</si>
  <si>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</si>
  <si>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</si>
  <si>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</si>
  <si>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</si>
  <si>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</si>
  <si>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</si>
  <si>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</si>
  <si>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</si>
  <si>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</si>
  <si>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</si>
  <si>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</si>
  <si>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</si>
  <si>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</si>
  <si>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</si>
  <si>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</si>
  <si>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</si>
  <si>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</si>
  <si>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</si>
  <si>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</si>
  <si>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</si>
  <si>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</si>
  <si>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</si>
  <si>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</si>
  <si>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</si>
  <si>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</si>
  <si>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</si>
  <si>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</si>
  <si>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</si>
  <si>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</si>
  <si>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</si>
  <si>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</si>
  <si>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</si>
  <si>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</si>
  <si>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</si>
  <si>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</si>
  <si>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</si>
  <si>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</si>
  <si>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</si>
  <si>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</si>
  <si>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</si>
  <si>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</si>
  <si>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</si>
  <si>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</si>
  <si>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</si>
  <si>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</si>
  <si>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</si>
  <si>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</si>
  <si>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</si>
  <si>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</si>
  <si>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</si>
  <si>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</si>
  <si>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</si>
  <si>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</si>
  <si>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</si>
  <si>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</si>
  <si>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</si>
  <si>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</si>
  <si>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</si>
  <si>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</si>
  <si>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</si>
  <si>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</si>
  <si>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</si>
  <si>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</si>
  <si>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</si>
  <si>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</si>
  <si>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</si>
  <si>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</si>
  <si>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</si>
  <si>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</si>
  <si>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</si>
  <si>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</si>
  <si>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</si>
  <si>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</si>
  <si>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</si>
  <si>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</si>
  <si>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</si>
  <si>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</si>
  <si>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</si>
  <si>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</si>
  <si>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</si>
  <si>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</si>
  <si>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</si>
  <si>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</si>
  <si>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</si>
  <si>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</si>
  <si>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</si>
  <si>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</si>
  <si>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</si>
  <si>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</si>
  <si>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</si>
  <si>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</si>
  <si>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</si>
  <si>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</si>
  <si>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</si>
  <si>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</si>
  <si>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</si>
  <si>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</si>
  <si>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</si>
  <si>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</si>
  <si>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</si>
  <si>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</si>
  <si>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</si>
  <si>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</si>
  <si>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</si>
  <si>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</si>
  <si>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</si>
  <si>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</si>
  <si>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</si>
  <si>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</si>
  <si>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</si>
  <si>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</si>
  <si>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</si>
  <si>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</si>
  <si>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</si>
  <si>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</si>
  <si>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</si>
  <si>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</si>
  <si>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</si>
  <si>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</si>
  <si>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</si>
  <si>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</si>
  <si>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</si>
  <si>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</si>
  <si>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</si>
  <si>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</si>
  <si>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</si>
  <si>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</si>
  <si>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</si>
  <si>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</si>
  <si>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</si>
  <si>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</si>
  <si>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</si>
  <si>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</si>
  <si>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</si>
  <si>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</si>
  <si>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</si>
  <si>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</si>
  <si>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</si>
  <si>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</si>
  <si>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</si>
  <si>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</si>
  <si>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</si>
  <si>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</si>
  <si>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</si>
  <si>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</si>
  <si>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</si>
  <si>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</si>
  <si>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</si>
  <si>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</si>
  <si>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</si>
  <si>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</si>
  <si>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</si>
  <si>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</si>
  <si>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</si>
  <si>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</si>
  <si>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</si>
  <si>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</si>
  <si>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</si>
  <si>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</si>
  <si>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</si>
  <si>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</si>
  <si>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</si>
  <si>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</si>
  <si>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</si>
  <si>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</si>
  <si>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</si>
  <si>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</si>
  <si>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</si>
  <si>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</si>
  <si>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</si>
  <si>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</si>
  <si>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</si>
  <si>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</si>
  <si>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</si>
  <si>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</si>
  <si>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</si>
  <si>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</si>
  <si>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</si>
  <si>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</si>
  <si>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</si>
  <si>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</si>
  <si>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</si>
  <si>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</si>
  <si>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</si>
  <si>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</si>
  <si>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</si>
  <si>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</si>
  <si>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</si>
  <si>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</si>
  <si>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</si>
  <si>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</si>
  <si>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</si>
  <si>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</si>
  <si>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</si>
  <si>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</si>
  <si>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</si>
  <si>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</si>
  <si>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</si>
  <si>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</si>
  <si>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</si>
  <si>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</si>
  <si>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</si>
  <si>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</si>
  <si>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</si>
  <si>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</si>
  <si>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</si>
  <si>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</si>
  <si>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</si>
  <si>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</si>
  <si>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</si>
  <si>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</si>
  <si>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</si>
  <si>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</si>
  <si>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</si>
  <si>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</si>
  <si>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</si>
  <si>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</si>
  <si>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</si>
  <si>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</si>
  <si>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</si>
  <si>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</si>
  <si>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</si>
  <si>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</si>
  <si>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</si>
  <si>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</si>
  <si>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</si>
  <si>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</si>
  <si>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</si>
  <si>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</si>
  <si>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</si>
  <si>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</si>
  <si>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</si>
  <si>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</si>
  <si>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</si>
  <si>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</si>
  <si>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</si>
  <si>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</si>
  <si>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</si>
  <si>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</si>
  <si>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</si>
  <si>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</si>
  <si>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</si>
  <si>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</si>
  <si>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</si>
  <si>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</si>
  <si>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</si>
  <si>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</si>
  <si>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</si>
  <si>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</si>
  <si>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</si>
  <si>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</si>
  <si>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</si>
  <si>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</si>
  <si>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</si>
  <si>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</si>
  <si>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</si>
  <si>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</si>
  <si>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</si>
  <si>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</si>
  <si>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</si>
  <si>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</si>
  <si>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</si>
  <si>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</si>
  <si>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</si>
  <si>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</si>
  <si>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</si>
  <si>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</si>
  <si>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</si>
  <si>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</si>
  <si>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</si>
  <si>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</si>
  <si>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</si>
  <si>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</si>
  <si>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</si>
  <si>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</si>
  <si>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</si>
  <si>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</si>
  <si>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</si>
  <si>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</si>
  <si>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</si>
  <si>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</si>
  <si>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</si>
  <si>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</si>
  <si>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</si>
  <si>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</si>
  <si>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</si>
  <si>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</si>
  <si>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</si>
  <si>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</si>
  <si>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</si>
  <si>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</si>
  <si>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</si>
  <si>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</si>
  <si>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</si>
  <si>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</si>
  <si>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</si>
  <si>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</si>
  <si>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</si>
  <si>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</si>
  <si>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</si>
  <si>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</si>
  <si>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</si>
  <si>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</si>
  <si>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</si>
  <si>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</si>
  <si>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</si>
  <si>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</si>
  <si>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</si>
  <si>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</si>
  <si>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</si>
  <si>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</si>
  <si>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</si>
  <si>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</si>
  <si>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</si>
  <si>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</si>
  <si>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</si>
  <si>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</si>
  <si>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</si>
  <si>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</si>
  <si>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</si>
  <si>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</si>
  <si>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</si>
  <si>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</si>
  <si>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</si>
  <si>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</si>
  <si>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</si>
  <si>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</si>
  <si>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</si>
  <si>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</si>
  <si>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</si>
  <si>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</si>
  <si>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</si>
  <si>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</si>
  <si>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</si>
  <si>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</si>
  <si>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</si>
  <si>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</si>
  <si>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</si>
  <si>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</si>
  <si>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</si>
  <si>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</si>
  <si>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</si>
  <si>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</si>
  <si>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</si>
  <si>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</si>
  <si>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</si>
  <si>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</si>
  <si>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</si>
  <si>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</si>
  <si>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</si>
  <si>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</si>
  <si>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</si>
  <si>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</si>
  <si>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</si>
  <si>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</si>
  <si>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</si>
  <si>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</si>
  <si>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</si>
  <si>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</si>
  <si>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</si>
  <si>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</si>
  <si>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</si>
  <si>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</si>
  <si>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</si>
  <si>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</si>
  <si>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</si>
  <si>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</si>
  <si>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</si>
  <si>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</si>
  <si>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</si>
  <si>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</si>
  <si>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</si>
  <si>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</si>
  <si>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</si>
  <si>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</si>
  <si>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</si>
  <si>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</si>
  <si>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</si>
  <si>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</si>
  <si>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</si>
  <si>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</si>
  <si>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</si>
  <si>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</si>
  <si>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</si>
  <si>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</si>
  <si>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</si>
  <si>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</si>
  <si>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</si>
  <si>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</si>
  <si>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</si>
  <si>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</si>
  <si>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</si>
  <si>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</si>
  <si>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</si>
  <si>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</si>
  <si>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</si>
  <si>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</si>
  <si>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</si>
  <si>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</si>
  <si>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</si>
  <si>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</si>
  <si>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</si>
  <si>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</si>
  <si>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</si>
  <si>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</si>
  <si>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</si>
  <si>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</si>
  <si>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</si>
  <si>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</si>
  <si>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</si>
  <si>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</si>
  <si>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</si>
  <si>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</si>
  <si>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</si>
  <si>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</si>
  <si>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</si>
  <si>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</si>
  <si>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</si>
  <si>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</si>
  <si>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</si>
  <si>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</si>
  <si>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</si>
  <si>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</si>
  <si>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</si>
  <si>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</si>
  <si>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</si>
  <si>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</si>
  <si>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</si>
  <si>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</si>
  <si>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</si>
  <si>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</si>
  <si>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</si>
  <si>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</si>
  <si>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</si>
  <si>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</si>
  <si>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</si>
  <si>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</si>
  <si>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</si>
  <si>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</si>
  <si>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</si>
  <si>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</si>
  <si>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</si>
  <si>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</si>
  <si>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</si>
  <si>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</si>
  <si>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</si>
  <si>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</si>
  <si>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</si>
  <si>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</si>
  <si>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</si>
  <si>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</si>
  <si>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</si>
  <si>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</si>
  <si>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</si>
  <si>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</si>
  <si>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</si>
  <si>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</si>
  <si>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</si>
  <si>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</si>
  <si>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</si>
  <si>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</si>
  <si>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</si>
  <si>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</si>
  <si>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</si>
  <si>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</si>
  <si>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</si>
  <si>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</si>
  <si>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</si>
  <si>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</si>
  <si>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</si>
  <si>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</si>
  <si>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</si>
  <si>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</si>
  <si>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</si>
  <si>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</si>
  <si>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</si>
  <si>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</si>
  <si>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</si>
  <si>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</si>
  <si>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</si>
  <si>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</si>
  <si>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</si>
  <si>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</si>
  <si>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</si>
  <si>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</si>
  <si>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</si>
  <si>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</si>
  <si>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</si>
  <si>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</si>
  <si>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</si>
  <si>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</si>
  <si>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</si>
  <si>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</si>
  <si>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</si>
  <si>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</si>
  <si>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</si>
  <si>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</si>
  <si>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</si>
  <si>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</si>
  <si>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</si>
  <si>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</si>
  <si>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</si>
  <si>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</si>
  <si>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</si>
  <si>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</si>
  <si>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</si>
  <si>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</si>
  <si>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</si>
  <si>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</si>
  <si>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</si>
  <si>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</si>
  <si>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</si>
  <si>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</si>
  <si>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</si>
  <si>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</si>
  <si>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</si>
  <si>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</si>
  <si>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</si>
  <si>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</si>
  <si>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</si>
  <si>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</si>
  <si>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</si>
  <si>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AIRC-0003-RNPN/CPA-0001</t>
  </si>
  <si>
    <t>N1C3578817 Y N2B6347917</t>
  </si>
  <si>
    <t>NE120C00C6AAA1 Y  YC120C00A2AAA</t>
  </si>
  <si>
    <t>GALILEO GONZALEZ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</si>
  <si>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</si>
  <si>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</si>
  <si>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</si>
  <si>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</si>
  <si>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</si>
  <si>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</si>
  <si>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</si>
  <si>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</si>
  <si>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</si>
  <si>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</si>
  <si>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</si>
  <si>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</si>
  <si>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</si>
  <si>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</si>
  <si>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</si>
  <si>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</si>
  <si>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</si>
  <si>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</si>
  <si>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</si>
  <si>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</si>
  <si>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</si>
  <si>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</si>
  <si>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</si>
  <si>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</si>
  <si>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</si>
  <si>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</si>
  <si>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</si>
  <si>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</si>
  <si>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</si>
  <si>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</si>
  <si>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</si>
  <si>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</si>
  <si>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</si>
  <si>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</si>
  <si>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</si>
  <si>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</si>
  <si>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</si>
  <si>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</si>
  <si>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</si>
  <si>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</si>
  <si>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</si>
  <si>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</si>
  <si>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</si>
  <si>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</si>
  <si>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</si>
  <si>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</si>
  <si>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</si>
  <si>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</si>
  <si>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</si>
  <si>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</si>
  <si>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</si>
  <si>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</si>
  <si>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</si>
  <si>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</si>
  <si>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</si>
  <si>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</si>
  <si>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</si>
  <si>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</si>
  <si>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</si>
  <si>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</si>
  <si>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</si>
  <si>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</si>
  <si>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</si>
  <si>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</si>
  <si>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</si>
  <si>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</si>
  <si>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</si>
  <si>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</si>
  <si>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</si>
  <si>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</si>
  <si>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</si>
  <si>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</si>
  <si>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</si>
  <si>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</si>
  <si>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</si>
  <si>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</si>
  <si>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</si>
  <si>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</si>
  <si>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</si>
  <si>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</si>
  <si>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</si>
  <si>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</si>
  <si>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</si>
  <si>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</si>
  <si>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</si>
  <si>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</si>
  <si>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</si>
  <si>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</si>
  <si>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</si>
  <si>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</si>
  <si>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</si>
  <si>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</si>
  <si>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</si>
  <si>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</si>
  <si>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</si>
  <si>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</si>
  <si>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</si>
  <si>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</si>
  <si>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</si>
  <si>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</si>
  <si>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</si>
  <si>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</si>
  <si>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</si>
  <si>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</si>
  <si>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</si>
  <si>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</si>
  <si>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</si>
  <si>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</si>
  <si>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</si>
  <si>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</si>
  <si>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</si>
  <si>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</si>
  <si>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</si>
  <si>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</si>
  <si>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</si>
  <si>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</si>
  <si>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</si>
  <si>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</si>
  <si>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</si>
  <si>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</si>
  <si>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</si>
  <si>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</si>
  <si>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</si>
  <si>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</si>
  <si>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</si>
  <si>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</si>
  <si>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</si>
  <si>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</si>
  <si>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</si>
  <si>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</si>
  <si>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</si>
  <si>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</si>
  <si>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</si>
  <si>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</si>
  <si>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</si>
  <si>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</si>
  <si>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</si>
  <si>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</si>
  <si>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</si>
  <si>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</si>
  <si>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</si>
  <si>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</si>
  <si>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</si>
  <si>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</si>
  <si>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</si>
  <si>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</si>
  <si>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</si>
  <si>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</si>
  <si>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</si>
  <si>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</si>
  <si>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</si>
  <si>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</si>
  <si>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</si>
  <si>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</si>
  <si>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</si>
  <si>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</si>
  <si>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</si>
  <si>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</si>
  <si>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</si>
  <si>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</si>
  <si>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</si>
  <si>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</si>
  <si>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</si>
  <si>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</si>
  <si>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</si>
  <si>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</si>
  <si>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</si>
  <si>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</si>
  <si>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</si>
  <si>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</si>
  <si>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</si>
  <si>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</si>
  <si>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</si>
  <si>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</si>
  <si>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</si>
  <si>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</si>
  <si>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</si>
  <si>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</si>
  <si>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</si>
  <si>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</si>
  <si>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</si>
  <si>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</si>
  <si>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</si>
  <si>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</si>
  <si>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</si>
  <si>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</si>
  <si>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</si>
  <si>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</si>
  <si>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</si>
  <si>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</si>
  <si>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</si>
  <si>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</si>
  <si>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</si>
  <si>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</si>
  <si>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</si>
  <si>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</si>
  <si>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</si>
  <si>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</si>
  <si>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</si>
  <si>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</si>
  <si>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</si>
  <si>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</si>
  <si>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</si>
  <si>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</si>
  <si>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</si>
  <si>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</si>
  <si>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</si>
  <si>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</si>
  <si>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</si>
  <si>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</si>
  <si>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</si>
  <si>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</si>
  <si>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</si>
  <si>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</si>
  <si>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</si>
  <si>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</si>
  <si>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</si>
  <si>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</si>
  <si>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</si>
  <si>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</si>
  <si>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</si>
  <si>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</si>
  <si>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</si>
  <si>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</si>
  <si>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</si>
  <si>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</si>
  <si>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</si>
  <si>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</si>
  <si>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</si>
  <si>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</si>
  <si>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</si>
  <si>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</si>
  <si>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</si>
  <si>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</si>
  <si>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</si>
  <si>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</si>
  <si>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</si>
  <si>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</si>
  <si>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</si>
  <si>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</si>
  <si>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</si>
  <si>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</si>
  <si>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</si>
  <si>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</si>
  <si>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</si>
  <si>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</si>
  <si>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</si>
  <si>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</si>
  <si>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</si>
  <si>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</si>
  <si>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</si>
  <si>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</si>
  <si>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</si>
  <si>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DOCUMENTOS INTELIGENTES S.A. DE C.V.</t>
  </si>
  <si>
    <t>SCAH-0008-RNPN-M</t>
  </si>
  <si>
    <t>SERVIDOR FORTINET SIEM + LICENCIA BASE 50 DEVICE AND 500 EPS ALL-IN -ONE PERPETUAL LICENSE</t>
  </si>
  <si>
    <t>TOTAL MOBILIARIOS</t>
  </si>
  <si>
    <t>TOTAL CONCILIADO DE MOBILIARIOS</t>
  </si>
  <si>
    <t>GRUPO Q EL SALVADOR, S.A. DE C.V.</t>
  </si>
  <si>
    <t>CAMARA FOTOGRAFICA DIGITAL + FLASH (FPC-0001-RNPN)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</si>
  <si>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</si>
  <si>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</si>
  <si>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</si>
  <si>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</si>
  <si>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</si>
  <si>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</si>
  <si>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</si>
  <si>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</si>
  <si>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</si>
  <si>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</si>
  <si>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</si>
  <si>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</si>
  <si>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</si>
  <si>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</si>
  <si>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</si>
  <si>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</si>
  <si>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</si>
  <si>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</si>
  <si>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</si>
  <si>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</si>
  <si>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</si>
  <si>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</si>
  <si>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</si>
  <si>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</si>
  <si>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</si>
  <si>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AUTOMOVIL ( PICK UP )N-8368</t>
  </si>
  <si>
    <t>AUTOMOVIL ( PICK UP )N-8369</t>
  </si>
  <si>
    <t>AUTOMOVIL ( PICK UP )N-8370</t>
  </si>
  <si>
    <t>AUTOMOVIL ( PICK UP )N-8371</t>
  </si>
  <si>
    <t>AUTOMOVIL ( PICK UP )N-8372</t>
  </si>
  <si>
    <t>SML-0066-RNPN</t>
  </si>
  <si>
    <t>SML-0067-RNPN</t>
  </si>
  <si>
    <t>AIR-0190-RNPN</t>
  </si>
  <si>
    <t>AIRE ACONDICIONADO MINI SPLIT</t>
  </si>
  <si>
    <t>3408682040298200160012</t>
  </si>
  <si>
    <t>NEO60SC-S</t>
  </si>
  <si>
    <t xml:space="preserve">3359P701652 </t>
  </si>
  <si>
    <t>IM 430F</t>
  </si>
  <si>
    <t>3359P900193</t>
  </si>
  <si>
    <t>X52U910248L</t>
  </si>
  <si>
    <t>H856A</t>
  </si>
  <si>
    <t>X52U910252L</t>
  </si>
  <si>
    <t>PYE-0010-RNPN</t>
  </si>
  <si>
    <t>PYE-0011-RNPN</t>
  </si>
  <si>
    <t>EQUIPOS ELECTRÓNICOS VALDES</t>
  </si>
  <si>
    <t>H4D-2051 NP300 FRONTIER</t>
  </si>
  <si>
    <t>3N6CD33B7ZK418669</t>
  </si>
  <si>
    <t>3N6CD33B9ZK418737</t>
  </si>
  <si>
    <t>3N6CD33B3ZK418538</t>
  </si>
  <si>
    <t>3N6CD33B3ZK418569</t>
  </si>
  <si>
    <t>3N6CD33B0ZK418450</t>
  </si>
  <si>
    <t>3N6CD33B7ZK418624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</si>
  <si>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</si>
  <si>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</si>
  <si>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</si>
  <si>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</si>
  <si>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</si>
  <si>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</si>
  <si>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</si>
  <si>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</si>
  <si>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</si>
  <si>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</si>
  <si>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</si>
  <si>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</si>
  <si>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</si>
  <si>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</si>
  <si>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</si>
  <si>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</si>
  <si>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</si>
  <si>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</si>
  <si>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</si>
  <si>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</si>
  <si>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</si>
  <si>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</si>
  <si>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</si>
  <si>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</si>
  <si>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</si>
  <si>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</si>
  <si>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</si>
  <si>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</si>
  <si>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</si>
  <si>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</si>
  <si>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</si>
  <si>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</si>
  <si>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</si>
  <si>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</si>
  <si>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</si>
  <si>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</si>
  <si>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</si>
  <si>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</si>
  <si>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</si>
  <si>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</si>
  <si>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</si>
  <si>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</si>
  <si>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</si>
  <si>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</si>
  <si>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</si>
  <si>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</si>
  <si>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</si>
  <si>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</si>
  <si>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</si>
  <si>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</si>
  <si>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</si>
  <si>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</si>
  <si>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</si>
  <si>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</si>
  <si>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</si>
  <si>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</si>
  <si>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</si>
  <si>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</si>
  <si>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</si>
  <si>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</si>
  <si>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</si>
  <si>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</si>
  <si>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</si>
  <si>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</si>
  <si>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</si>
  <si>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</si>
  <si>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</si>
  <si>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</si>
  <si>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</si>
  <si>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</si>
  <si>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</si>
  <si>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</si>
  <si>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</si>
  <si>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</si>
  <si>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</si>
  <si>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</si>
  <si>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</si>
  <si>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</si>
  <si>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</si>
  <si>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</si>
  <si>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</si>
  <si>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</si>
  <si>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</si>
  <si>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</si>
  <si>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</si>
  <si>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</si>
  <si>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</si>
  <si>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</si>
  <si>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</si>
  <si>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</si>
  <si>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</si>
  <si>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</si>
  <si>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</si>
  <si>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</si>
  <si>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</si>
  <si>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</si>
  <si>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</si>
  <si>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</si>
  <si>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</si>
  <si>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</si>
  <si>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</si>
  <si>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</si>
  <si>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</si>
  <si>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</si>
  <si>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</si>
  <si>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</si>
  <si>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</si>
  <si>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</si>
  <si>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</si>
  <si>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</si>
  <si>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</si>
  <si>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</si>
  <si>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</si>
  <si>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</si>
  <si>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</si>
  <si>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</si>
  <si>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</si>
  <si>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</si>
  <si>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</si>
  <si>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</si>
  <si>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</si>
  <si>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</si>
  <si>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</si>
  <si>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</si>
  <si>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</si>
  <si>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</si>
  <si>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</si>
  <si>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</si>
  <si>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</si>
  <si>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</si>
  <si>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</si>
  <si>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</si>
  <si>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</si>
  <si>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</si>
  <si>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</si>
  <si>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</si>
  <si>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</si>
  <si>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</si>
  <si>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</si>
  <si>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</si>
  <si>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</si>
  <si>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</si>
  <si>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</si>
  <si>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</si>
  <si>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</si>
  <si>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</si>
  <si>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</si>
  <si>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</si>
  <si>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ICE-FRIO</t>
  </si>
  <si>
    <t>AUT-0037-RNPN</t>
  </si>
  <si>
    <t>AUT-0038-RNPN</t>
  </si>
  <si>
    <t>AUT-0039-RNPN</t>
  </si>
  <si>
    <t>AUT-0040-RNPN</t>
  </si>
  <si>
    <t>AUT-0041-RNPN</t>
  </si>
  <si>
    <t>AUT-0042-RNPN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</si>
  <si>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</si>
  <si>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</si>
  <si>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</si>
  <si>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</si>
  <si>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</si>
  <si>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</si>
  <si>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</si>
  <si>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</si>
  <si>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</si>
  <si>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</si>
  <si>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</si>
  <si>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</si>
  <si>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</si>
  <si>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</si>
  <si>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</si>
  <si>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</si>
  <si>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</si>
  <si>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FORTIGATE</t>
  </si>
  <si>
    <t>S/S</t>
  </si>
  <si>
    <t>F6-50EBDL</t>
  </si>
  <si>
    <t>DELL/FORTINET</t>
  </si>
  <si>
    <t>Fortinet SIEM</t>
  </si>
  <si>
    <t>SVR-0092-RNPN</t>
  </si>
  <si>
    <t>SERVIDOR</t>
  </si>
  <si>
    <t>MXQ74605RH</t>
  </si>
  <si>
    <t>PRO LIANT DL 360</t>
  </si>
  <si>
    <t>SVR-0093-RNPN</t>
  </si>
  <si>
    <t>3209X60517</t>
  </si>
  <si>
    <t>IM550F</t>
  </si>
  <si>
    <t>SML-0068-RNPN</t>
  </si>
  <si>
    <t>DEP'N 2020</t>
  </si>
  <si>
    <t>bb</t>
  </si>
  <si>
    <t>INELCI, S.A. DC.V.</t>
  </si>
  <si>
    <t>340A607090506110170076</t>
  </si>
  <si>
    <t>CSA18CD(I)</t>
  </si>
  <si>
    <t>AIR-0191-RNPN</t>
  </si>
  <si>
    <t>CPA-0003-RNPN/AIR-0167-RNPN-D</t>
  </si>
  <si>
    <t>COMPRESOR PARA AIRE ACONDICIONADO</t>
  </si>
  <si>
    <t>CPA-0004-RNPN/AIR-0152-RNPN-D</t>
  </si>
  <si>
    <t>AIRE ACONDICIONADO MINISPLIT</t>
  </si>
  <si>
    <t>SML-0069-RNPN</t>
  </si>
  <si>
    <t>3350P0501443</t>
  </si>
  <si>
    <t>SWT-0109-RNPN</t>
  </si>
  <si>
    <t>SWT-0110-RNPN</t>
  </si>
  <si>
    <t>TW-0HR40N-DNG00-09M-0251</t>
  </si>
  <si>
    <t>N1148T-ON</t>
  </si>
  <si>
    <t>SWT-0111-RNPN</t>
  </si>
  <si>
    <t>TW-0HR40N-DNG00-09M-0191</t>
  </si>
  <si>
    <t>TW-0HR40N-DNG00-09M-0273</t>
  </si>
  <si>
    <t>TW-0HR40N-DNG00-09M-0287</t>
  </si>
  <si>
    <t>TW-0HR40N-DNG00-09M-0156</t>
  </si>
  <si>
    <t>TW-0HR40N-DNG00-09M-0104</t>
  </si>
  <si>
    <t>TW-0HR40N-DNG00-09M-0229</t>
  </si>
  <si>
    <t>SWT-0115-RNPN</t>
  </si>
  <si>
    <t>SWT-0112-RNPN</t>
  </si>
  <si>
    <t>SWT-0113-RNPN</t>
  </si>
  <si>
    <t>SWT-0114-RNPN</t>
  </si>
  <si>
    <t>SWT-0116-RNPN</t>
  </si>
  <si>
    <t>SWT-0117-RNPN</t>
  </si>
  <si>
    <t>SWITCH L2 DE 48 PUERTOS</t>
  </si>
  <si>
    <t>SWITCH L3 DE 48 PUERTOS</t>
  </si>
  <si>
    <t>N3048ET-ON</t>
  </si>
  <si>
    <t>TW-0Y3J8G-DNG00-04M-0487</t>
  </si>
  <si>
    <t>TW-0Y3J8G-DNG00-04M-0490</t>
  </si>
  <si>
    <t>FIREWALL EQUIPO DE SEGURIDAD</t>
  </si>
  <si>
    <t>JM TELCOM, S.A. DE C.V.</t>
  </si>
  <si>
    <t>PRODUCTIVE BUSINESS SOLUTIONS EL SALVADOR</t>
  </si>
  <si>
    <t>ET/USA-0056-RNPN-M</t>
  </si>
  <si>
    <t>ESTACION DE TRABAJO COMPUTADORA COMPLETA, ESCANER DE 1 HUELLA,PAD DE FIRMA, CAMARA WEB, ESCANER DE  10 HUELLAS,ESCANER DE DUI, TRIPODE, SELFIE PARA TRIPODE,  IMPRESOR, ESCANER DE DOCUMENTOS Y UPS.</t>
  </si>
  <si>
    <t>MXL0514MT1</t>
  </si>
  <si>
    <t>HP PRODESK 400 G6 SFF</t>
  </si>
  <si>
    <t>SVR-0115-RNPN</t>
  </si>
  <si>
    <t>MXQ04909TL</t>
  </si>
  <si>
    <t>PROLIANT DL360 GEN 10</t>
  </si>
  <si>
    <t>SCA-0358-RNPN</t>
  </si>
  <si>
    <t>i4650 SCANNER</t>
  </si>
  <si>
    <t>SCA-0359-RNPN</t>
  </si>
  <si>
    <r>
      <t>VALOR ACTUAL 30-06</t>
    </r>
    <r>
      <rPr>
        <b/>
        <sz val="14"/>
        <color rgb="FF000000"/>
        <rFont val="Calibri"/>
        <family val="2"/>
        <scheme val="minor"/>
      </rPr>
      <t>-</t>
    </r>
    <r>
      <rPr>
        <b/>
        <sz val="14"/>
        <color indexed="8"/>
        <rFont val="Calibri"/>
        <family val="2"/>
        <scheme val="minor"/>
      </rPr>
      <t>2021</t>
    </r>
  </si>
  <si>
    <t>FRW-0039-RNPN</t>
  </si>
  <si>
    <t>FG200ETK19920334</t>
  </si>
  <si>
    <t>FG-200E</t>
  </si>
  <si>
    <t>DEP'N JUNIO 2021</t>
  </si>
  <si>
    <t>NOTA ACLARATORIA:</t>
  </si>
  <si>
    <t>COM-0072</t>
  </si>
  <si>
    <t>DEPRECIACION AL 31/12/2020</t>
  </si>
  <si>
    <t>PENDIENTE DE APLICAR AL 31/12/2020</t>
  </si>
  <si>
    <t>DEPRECIACION AL 30/06/2021</t>
  </si>
  <si>
    <t>COM-0072  y COM-0073-RNPN, SU DEPRECIACION AL 31 DE DIIEMBRE DEBIO SER DE $151.20 Y POR ERROR INVOLUNTARIO SE PUSO $63, QUEDANDO PENDIENTE $88.20 PARA EL AÑO 2020</t>
  </si>
  <si>
    <t>SML-0069</t>
  </si>
  <si>
    <t>=</t>
  </si>
  <si>
    <t>INGIENERIA ELELCTRICA Y CIVIL C.A. DE C.V</t>
  </si>
  <si>
    <t>COM-0087-RNPN</t>
  </si>
  <si>
    <t>DOCUMENTOS INTELIGENTES, S.A. DE C.V.</t>
  </si>
  <si>
    <t>5CD113HJWF</t>
  </si>
  <si>
    <t>PROBOOK 440 G7</t>
  </si>
  <si>
    <t>CPU-0963-RNPN</t>
  </si>
  <si>
    <t>1CZ11308KG</t>
  </si>
  <si>
    <t>PRO DESK 400G7-SFF</t>
  </si>
  <si>
    <t>CPU-0964-RNPN</t>
  </si>
  <si>
    <t>1CZ11308KM</t>
  </si>
  <si>
    <t>NETWORKING N1548</t>
  </si>
  <si>
    <t>INGENIERIA ELECTRICA Y CIVIL, S.A. DE C.V.</t>
  </si>
  <si>
    <t>TOTAL HERRAMIENTA Y REPUESTOS PRINCIPALES</t>
  </si>
  <si>
    <t xml:space="preserve">NOMBRE DE CUENTAS </t>
  </si>
  <si>
    <t>CUENTA CONTABLE</t>
  </si>
  <si>
    <t>NOMBRE</t>
  </si>
  <si>
    <t>ESPECIFICO</t>
  </si>
  <si>
    <t>SALDO FINAL INVENTARIO ACTIVO FIJO</t>
  </si>
  <si>
    <t>SALDOS CONCILIADOS DE ACTIVO FIJO</t>
  </si>
  <si>
    <t>SALDO INVENTARIO CONTABILIDAD</t>
  </si>
  <si>
    <t>241 17 001</t>
  </si>
  <si>
    <t>EQUIPO DE TRANSPORTE</t>
  </si>
  <si>
    <t>241 19 004</t>
  </si>
  <si>
    <t>EQUIPO INFORMATICO</t>
  </si>
  <si>
    <t>EMBAJADA DE EEUU</t>
  </si>
  <si>
    <t>241 19 002</t>
  </si>
  <si>
    <t>MAQUINARIA Y EQUIPO</t>
  </si>
  <si>
    <t>241 19 001</t>
  </si>
  <si>
    <t>241 19 099</t>
  </si>
  <si>
    <t>BIENES MUEBLES DIVERSOS</t>
  </si>
  <si>
    <t>241 15 001</t>
  </si>
  <si>
    <t>EQUIPO MEDICO</t>
  </si>
  <si>
    <t>TOTAL</t>
  </si>
  <si>
    <t>VALOR DEPRECIACION</t>
  </si>
  <si>
    <t>DIFERENCIA</t>
  </si>
  <si>
    <t>241 19 005</t>
  </si>
  <si>
    <t>HERRAMIENTAS Y REPUESTOS PRINCIPALES</t>
  </si>
  <si>
    <t>MOBILIARIO</t>
  </si>
  <si>
    <t>SALDO CONTABLE AL 31 DE DICIEMBRE 2020</t>
  </si>
  <si>
    <r>
      <t xml:space="preserve">Nota: </t>
    </r>
    <r>
      <rPr>
        <i/>
        <sz val="14"/>
        <rFont val="Times New Roman"/>
        <family val="1"/>
      </rPr>
      <t xml:space="preserve"> La diferencia  en la cuenta 241 19 001 Mobiliario por un monto de $841.68,  corresponde a dos compras diferentes: 1) La liquidación de la compra de dos Cajas Fuertes reflejadas en el comprobante de recepción de bienes No. 0036-11-2018 la cual fué entregada en su departamento el dia 30 de Noviembre de 2018 y 2) Una Caja fuerte pendiente de remitir liquidacion de parte del Departamento de Tesoreria</t>
    </r>
  </si>
  <si>
    <t>DEP'N DICIEMBRE 2021</t>
  </si>
  <si>
    <t>COMPRAS 2021</t>
  </si>
  <si>
    <t>SML-0088-RNPN</t>
  </si>
  <si>
    <t>SML-0089-RNPN</t>
  </si>
  <si>
    <t>3350PC03642</t>
  </si>
  <si>
    <t>3351P300038</t>
  </si>
  <si>
    <t>SML-0091-RNPN</t>
  </si>
  <si>
    <t>3351P5027729</t>
  </si>
  <si>
    <t>3351P5027728</t>
  </si>
  <si>
    <t>SML-0092-RNPN</t>
  </si>
  <si>
    <t>DES-0018-RNPN</t>
  </si>
  <si>
    <t>ARTES GRAFICAS DE CENTROAMERICA,S.A. DE C.V.</t>
  </si>
  <si>
    <t>2976984</t>
  </si>
  <si>
    <t>2604CC</t>
  </si>
  <si>
    <t>AIR-0192-RNPN</t>
  </si>
  <si>
    <t>AIRE ACONDICIONADO MINI SPLIT Y COMPRESOR</t>
  </si>
  <si>
    <t>SSFODDM1LV04200056</t>
  </si>
  <si>
    <t>AIR-0193-RNPN</t>
  </si>
  <si>
    <t>340C479890211040160141</t>
  </si>
  <si>
    <t>NE060SC-C</t>
  </si>
  <si>
    <t>NE060SC-S</t>
  </si>
  <si>
    <t>AIR-0194-RNPN</t>
  </si>
  <si>
    <t>340C806590113150130207</t>
  </si>
  <si>
    <t>CARAT12-CD</t>
  </si>
  <si>
    <t>CPA-0005-RNPN</t>
  </si>
  <si>
    <t>SCA-0375-RNPN</t>
  </si>
  <si>
    <t>52060W</t>
  </si>
  <si>
    <t>SCA-0412-RNPN</t>
  </si>
  <si>
    <t>SML-0093-RNPN</t>
  </si>
  <si>
    <t>3551P652322</t>
  </si>
  <si>
    <t>SCA-0413-RNPN</t>
  </si>
  <si>
    <t>SCA-0414-RNPN</t>
  </si>
  <si>
    <t>SCA-0415-RNPN</t>
  </si>
  <si>
    <t>SCA-0416-RNPN</t>
  </si>
  <si>
    <t>SCA-0417-RNPN</t>
  </si>
  <si>
    <t>SCA-0418-RNPN</t>
  </si>
  <si>
    <t>52050W</t>
  </si>
  <si>
    <t>BLANCO-NEGRO</t>
  </si>
  <si>
    <t>DESTROVIT</t>
  </si>
  <si>
    <r>
      <t>VALOR ACTUAL 31-12</t>
    </r>
    <r>
      <rPr>
        <b/>
        <sz val="14"/>
        <color rgb="FF000000"/>
        <rFont val="Calibri"/>
        <family val="2"/>
        <scheme val="minor"/>
      </rPr>
      <t>-</t>
    </r>
    <r>
      <rPr>
        <b/>
        <sz val="14"/>
        <color indexed="8"/>
        <rFont val="Calibri"/>
        <family val="2"/>
        <scheme val="minor"/>
      </rPr>
      <t>2021</t>
    </r>
  </si>
  <si>
    <t>ET/USA-0048-RNPN-M</t>
  </si>
  <si>
    <t>SISTEMA MULTIFUNCIÓN</t>
  </si>
  <si>
    <t>3351P951202</t>
  </si>
  <si>
    <t xml:space="preserve">COMPROMISO 2683 </t>
  </si>
  <si>
    <t>CAMARA DIGITAL SIN ESPEJO</t>
  </si>
  <si>
    <t>STB COMPUTER</t>
  </si>
  <si>
    <t>DRON CON CONTROLADOR INTELIGENTE</t>
  </si>
  <si>
    <t>LENTES 1X FE DE 50 mm</t>
  </si>
  <si>
    <t>PANTALLA LED DE 50"</t>
  </si>
  <si>
    <t>MICROFONO LAVALIER DE DOBLE TRANSMISIÓN</t>
  </si>
  <si>
    <t>JARET NAUN MORAN SORTO</t>
  </si>
  <si>
    <t>SISTEMA DE VIDEO CONFERENCIA</t>
  </si>
  <si>
    <t>RNPNR</t>
  </si>
  <si>
    <t>TABLET MICROSOFT 13"</t>
  </si>
  <si>
    <t>LAPTOP CORE I5</t>
  </si>
  <si>
    <t>LAPTOP CORE I7</t>
  </si>
  <si>
    <t>DOCUMENTOS INTELIGENTES</t>
  </si>
  <si>
    <t>COMPROMISO 2681</t>
  </si>
  <si>
    <t xml:space="preserve">COMPUTADORA DE ESCRITORIO </t>
  </si>
  <si>
    <t>COMPROMISO 2688</t>
  </si>
  <si>
    <t>SUMINISTRO E INSTALACIÓN DE PLANTA TELEFÓNICA</t>
  </si>
  <si>
    <t>DADA DADA Y CIA. S.A. de C.V.</t>
  </si>
  <si>
    <t>COMPROMISO 2690</t>
  </si>
  <si>
    <t>EQUIPO INFORMÁTICO</t>
  </si>
  <si>
    <t>READECAUCION ELECTRICA PARA LAS NUEVAS INSTALACIONES</t>
  </si>
  <si>
    <t>GRUPO  MANTECH</t>
  </si>
  <si>
    <t>COMPROMISO 2711</t>
  </si>
  <si>
    <t>SISTEMA DE VIDEO VIGILANCIA</t>
  </si>
  <si>
    <t>COMPROMISO 2706</t>
  </si>
  <si>
    <t>COMPROMISO 2710</t>
  </si>
  <si>
    <t>COMPROMISO 951</t>
  </si>
  <si>
    <t>COMPROMISO 2359 Y 2360</t>
  </si>
  <si>
    <t>COMPROMISO 2682</t>
  </si>
  <si>
    <t>ACCES POINT INALAMBRICO</t>
  </si>
  <si>
    <t>ESTABILIZADOR DE MANO PARA CÁMARA DIGITAL SIN ESPEJO</t>
  </si>
  <si>
    <t>COMPROMISO 1825</t>
  </si>
  <si>
    <t>CLUSTER DE FIREWALLS</t>
  </si>
  <si>
    <t>SISTEMAS EFEICIENTES SA DE CV</t>
  </si>
  <si>
    <t>TOTAL EQUIPO INFORMATICO CONCILIADO</t>
  </si>
  <si>
    <t>TOTAL MAQUINARIA Y EQUIPO CONCILIADO</t>
  </si>
  <si>
    <t>AJUSTE AL 31/07/2021 SEGÚN MEMORANDUM AF-0094/2021</t>
  </si>
  <si>
    <t>CONCILIACION DE COSTOS DE ADQUISICION AL 31 DE DICIEMBRE DE 2021</t>
  </si>
  <si>
    <t>DIFERENCIA PENDIENTE DE RECLASIFICAR (SALDO FINAL ACTIVO FIJO - SALDO CONTABILDAD)</t>
  </si>
  <si>
    <t>CONCILIACION DE DEPRECIACION ACUMULADA AL 31 DE DICIEMBRE DE 2021</t>
  </si>
  <si>
    <t>COMPROMISO 2700</t>
  </si>
  <si>
    <t>SML-0094-RNPN</t>
  </si>
  <si>
    <t>COMPROMISO 2705</t>
  </si>
  <si>
    <t>COMPRA 10 TABLET CON VALOR UNITARIO DE $ 340.00</t>
  </si>
  <si>
    <t>COMPROMISO 2696</t>
  </si>
  <si>
    <t>COMPROMISO 2696 -PENDIENTE DE RECLASIFICAR EN EL DEPTO. DE CONTABILIDAD A CUENTA DE GASTOS POR SER BIENES MENORES</t>
  </si>
  <si>
    <t>5 PROYECTORES (PRECIO UNITARIO $588.00)</t>
  </si>
  <si>
    <t>REMODELACION DE INFRAESTRUCTURA Y ADQUISICION DE MOBILIARIO DE OFICINA</t>
  </si>
  <si>
    <r>
      <t xml:space="preserve">Nota: </t>
    </r>
    <r>
      <rPr>
        <i/>
        <sz val="14"/>
        <rFont val="Times New Roman"/>
        <family val="1"/>
      </rPr>
      <t xml:space="preserve"> La diferencia  en la cuenta 241 19 004 Equipo Informatico, corresponde una compra de 10 Tablet con un precio unitario de $340.00, reflejado en Orden de Compra No. 05752, lo cual debe ser reclasificado a la cuenta de gastos por ser bienes menores a $600.00</t>
    </r>
  </si>
  <si>
    <r>
      <t xml:space="preserve">Nota: </t>
    </r>
    <r>
      <rPr>
        <i/>
        <sz val="14"/>
        <rFont val="Times New Roman"/>
        <family val="1"/>
      </rPr>
      <t xml:space="preserve"> La diferencia  en la cuenta 241 19 002 Maquinaria y Equipo, corresponde una compra de 5 Proyectores con un precio unitario de $588.00.00, reflejado en Orden de Compra No. 05742, lo cual debe ser reclasificado a la cuenta de gastos por ser bienes menores a $600.00</t>
    </r>
  </si>
  <si>
    <t>INVENTARIO DE BIENES MAYORES A $600 AL 30 DE ABRIL 2022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</si>
</sst>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[$€]_-;\-* #,##0.00\ [$€]_-;_-* &quot;-&quot;??\ [$€]_-;_-@_-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336">
    <xf numFmtId="0" fontId="0" fillId="0" borderId="0" xfId="0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4" fontId="1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22" fillId="2" borderId="4" xfId="0" applyNumberFormat="1" applyFont="1" applyFill="1" applyBorder="1" applyAlignment="1">
      <alignment vertical="center" wrapText="1"/>
    </xf>
    <xf numFmtId="44" fontId="16" fillId="2" borderId="4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4" fontId="17" fillId="3" borderId="1" xfId="0" applyNumberFormat="1" applyFont="1" applyFill="1" applyBorder="1" applyAlignment="1">
      <alignment horizontal="center" vertical="center" wrapText="1"/>
    </xf>
    <xf numFmtId="44" fontId="17" fillId="3" borderId="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44" fontId="8" fillId="3" borderId="4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4" fontId="5" fillId="5" borderId="0" xfId="0" applyNumberFormat="1" applyFont="1" applyFill="1" applyBorder="1" applyAlignment="1">
      <alignment horizontal="center" vertical="center" wrapText="1"/>
    </xf>
    <xf numFmtId="44" fontId="16" fillId="2" borderId="10" xfId="0" applyNumberFormat="1" applyFont="1" applyFill="1" applyBorder="1" applyAlignment="1">
      <alignment horizontal="center" vertical="center" wrapText="1"/>
    </xf>
    <xf numFmtId="49" fontId="12" fillId="6" borderId="2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4" fontId="12" fillId="6" borderId="1" xfId="0" applyNumberFormat="1" applyFont="1" applyFill="1" applyBorder="1" applyAlignment="1">
      <alignment horizontal="center" vertical="center" wrapText="1"/>
    </xf>
    <xf numFmtId="49" fontId="12" fillId="6" borderId="9" xfId="0" applyNumberFormat="1" applyFont="1" applyFill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7" borderId="13" xfId="0" applyNumberFormat="1" applyFont="1" applyFill="1" applyBorder="1" applyAlignment="1">
      <alignment horizontal="center" vertical="center" wrapText="1"/>
    </xf>
    <xf numFmtId="49" fontId="14" fillId="6" borderId="13" xfId="0" applyNumberFormat="1" applyFont="1" applyFill="1" applyBorder="1" applyAlignment="1">
      <alignment horizontal="center" vertical="center" wrapText="1"/>
    </xf>
    <xf numFmtId="49" fontId="14" fillId="6" borderId="15" xfId="0" applyNumberFormat="1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>
      <alignment horizontal="center" vertical="center" wrapText="1"/>
    </xf>
    <xf numFmtId="49" fontId="12" fillId="6" borderId="13" xfId="0" applyNumberFormat="1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49" fontId="12" fillId="6" borderId="15" xfId="0" applyNumberFormat="1" applyFont="1" applyFill="1" applyBorder="1" applyAlignment="1">
      <alignment horizontal="center" vertical="center" wrapText="1"/>
    </xf>
    <xf numFmtId="44" fontId="12" fillId="6" borderId="1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4" fontId="8" fillId="0" borderId="0" xfId="2" applyFont="1" applyFill="1" applyAlignment="1">
      <alignment vertical="center" wrapText="1"/>
    </xf>
    <xf numFmtId="0" fontId="9" fillId="7" borderId="0" xfId="0" applyFont="1" applyFill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44" fontId="19" fillId="0" borderId="0" xfId="2" applyFont="1" applyFill="1" applyAlignment="1">
      <alignment vertical="center" wrapText="1"/>
    </xf>
    <xf numFmtId="164" fontId="19" fillId="0" borderId="0" xfId="0" applyNumberFormat="1" applyFont="1" applyFill="1" applyAlignment="1">
      <alignment vertical="center" wrapText="1"/>
    </xf>
    <xf numFmtId="44" fontId="11" fillId="0" borderId="4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49" fontId="19" fillId="6" borderId="13" xfId="0" applyNumberFormat="1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vertical="center" wrapText="1"/>
    </xf>
    <xf numFmtId="44" fontId="16" fillId="2" borderId="2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4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49" fontId="13" fillId="2" borderId="1" xfId="0" applyNumberFormat="1" applyFont="1" applyFill="1" applyBorder="1" applyAlignment="1">
      <alignment vertic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center" vertical="center" wrapText="1"/>
    </xf>
    <xf numFmtId="44" fontId="8" fillId="3" borderId="2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/>
    </xf>
    <xf numFmtId="44" fontId="10" fillId="8" borderId="38" xfId="0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44" fontId="10" fillId="8" borderId="41" xfId="0" applyNumberFormat="1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44" fontId="10" fillId="9" borderId="38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44" fontId="10" fillId="9" borderId="24" xfId="0" applyNumberFormat="1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44" fontId="10" fillId="9" borderId="41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44" fontId="10" fillId="9" borderId="34" xfId="0" applyNumberFormat="1" applyFont="1" applyFill="1" applyBorder="1" applyAlignment="1">
      <alignment horizontal="center" vertical="center"/>
    </xf>
    <xf numFmtId="44" fontId="11" fillId="9" borderId="35" xfId="0" applyNumberFormat="1" applyFont="1" applyFill="1" applyBorder="1" applyAlignment="1">
      <alignment horizontal="center" vertical="center"/>
    </xf>
    <xf numFmtId="44" fontId="11" fillId="9" borderId="26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44" fontId="10" fillId="8" borderId="34" xfId="0" applyNumberFormat="1" applyFont="1" applyFill="1" applyBorder="1" applyAlignment="1">
      <alignment horizontal="center" vertical="center"/>
    </xf>
    <xf numFmtId="44" fontId="11" fillId="8" borderId="35" xfId="0" applyNumberFormat="1" applyFont="1" applyFill="1" applyBorder="1" applyAlignment="1">
      <alignment horizontal="center" vertical="center"/>
    </xf>
    <xf numFmtId="44" fontId="11" fillId="8" borderId="26" xfId="0" applyNumberFormat="1" applyFont="1" applyFill="1" applyBorder="1" applyAlignment="1">
      <alignment horizontal="center" vertical="center"/>
    </xf>
    <xf numFmtId="44" fontId="35" fillId="3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44" fontId="16" fillId="3" borderId="34" xfId="0" applyNumberFormat="1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/>
    </xf>
    <xf numFmtId="44" fontId="10" fillId="8" borderId="46" xfId="0" applyNumberFormat="1" applyFont="1" applyFill="1" applyBorder="1" applyAlignment="1">
      <alignment horizontal="center" vertical="center"/>
    </xf>
    <xf numFmtId="44" fontId="11" fillId="8" borderId="44" xfId="0" applyNumberFormat="1" applyFont="1" applyFill="1" applyBorder="1" applyAlignment="1">
      <alignment horizontal="center" vertical="center"/>
    </xf>
    <xf numFmtId="164" fontId="11" fillId="8" borderId="4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" fontId="6" fillId="10" borderId="0" xfId="0" applyNumberFormat="1" applyFont="1" applyFill="1" applyBorder="1" applyAlignment="1">
      <alignment horizontal="center" vertical="center" wrapText="1"/>
    </xf>
    <xf numFmtId="49" fontId="19" fillId="10" borderId="1" xfId="0" applyNumberFormat="1" applyFont="1" applyFill="1" applyBorder="1" applyAlignment="1">
      <alignment horizontal="center" vertical="center" wrapText="1"/>
    </xf>
    <xf numFmtId="49" fontId="19" fillId="10" borderId="13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vertical="center" wrapText="1"/>
    </xf>
    <xf numFmtId="44" fontId="16" fillId="7" borderId="1" xfId="0" applyNumberFormat="1" applyFont="1" applyFill="1" applyBorder="1" applyAlignment="1">
      <alignment horizontal="center" vertical="center" wrapText="1"/>
    </xf>
    <xf numFmtId="44" fontId="16" fillId="7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4" fillId="6" borderId="18" xfId="0" applyNumberFormat="1" applyFont="1" applyFill="1" applyBorder="1" applyAlignment="1">
      <alignment horizontal="center" vertical="center" wrapText="1"/>
    </xf>
    <xf numFmtId="49" fontId="14" fillId="6" borderId="19" xfId="0" applyNumberFormat="1" applyFont="1" applyFill="1" applyBorder="1" applyAlignment="1">
      <alignment horizontal="center" vertical="center" wrapText="1"/>
    </xf>
    <xf numFmtId="44" fontId="16" fillId="11" borderId="4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4" fontId="12" fillId="0" borderId="2" xfId="2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3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1" fillId="0" borderId="0" xfId="5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44" fontId="12" fillId="0" borderId="9" xfId="2" applyNumberFormat="1" applyFont="1" applyFill="1" applyBorder="1" applyAlignment="1">
      <alignment horizontal="center" vertical="center" wrapText="1"/>
    </xf>
    <xf numFmtId="44" fontId="12" fillId="0" borderId="9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4" fontId="14" fillId="0" borderId="2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9" fillId="0" borderId="1" xfId="5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44" fontId="30" fillId="0" borderId="1" xfId="0" applyNumberFormat="1" applyFont="1" applyFill="1" applyBorder="1" applyAlignment="1">
      <alignment horizontal="center" vertical="center" wrapText="1"/>
    </xf>
    <xf numFmtId="44" fontId="13" fillId="0" borderId="2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  <xf numFmtId="44" fontId="13" fillId="0" borderId="1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4" fontId="13" fillId="0" borderId="9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44" fontId="19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4" fillId="0" borderId="1" xfId="1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4" fontId="19" fillId="0" borderId="1" xfId="1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4" fontId="19" fillId="0" borderId="9" xfId="0" applyNumberFormat="1" applyFont="1" applyFill="1" applyBorder="1" applyAlignment="1">
      <alignment horizontal="center" vertical="center" wrapText="1"/>
    </xf>
    <xf numFmtId="44" fontId="19" fillId="0" borderId="9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44" fontId="14" fillId="0" borderId="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4" fontId="9" fillId="0" borderId="9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 wrapText="1"/>
    </xf>
    <xf numFmtId="0" fontId="17" fillId="3" borderId="17" xfId="0" applyFont="1" applyFill="1" applyBorder="1" applyAlignment="1">
      <alignment vertical="center" wrapText="1"/>
    </xf>
    <xf numFmtId="49" fontId="23" fillId="3" borderId="52" xfId="0" applyNumberFormat="1" applyFont="1" applyFill="1" applyBorder="1" applyAlignment="1">
      <alignment vertical="center" wrapText="1"/>
    </xf>
    <xf numFmtId="44" fontId="17" fillId="3" borderId="52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vertical="center" wrapText="1"/>
    </xf>
    <xf numFmtId="44" fontId="17" fillId="3" borderId="4" xfId="0" applyNumberFormat="1" applyFont="1" applyFill="1" applyBorder="1" applyAlignment="1">
      <alignment horizontal="center" vertical="center" wrapText="1"/>
    </xf>
    <xf numFmtId="44" fontId="17" fillId="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22" xfId="0" applyNumberFormat="1" applyFont="1" applyFill="1" applyBorder="1" applyAlignment="1">
      <alignment horizontal="center" vertical="center" wrapText="1"/>
    </xf>
    <xf numFmtId="49" fontId="22" fillId="2" borderId="23" xfId="0" applyNumberFormat="1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49" fontId="22" fillId="2" borderId="27" xfId="0" applyNumberFormat="1" applyFont="1" applyFill="1" applyBorder="1" applyAlignment="1">
      <alignment horizontal="center" vertical="center" wrapText="1"/>
    </xf>
    <xf numFmtId="49" fontId="22" fillId="2" borderId="28" xfId="0" applyNumberFormat="1" applyFont="1" applyFill="1" applyBorder="1" applyAlignment="1">
      <alignment horizontal="center" vertical="center" wrapText="1"/>
    </xf>
    <xf numFmtId="49" fontId="22" fillId="2" borderId="29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23" fillId="3" borderId="51" xfId="0" applyNumberFormat="1" applyFont="1" applyFill="1" applyBorder="1" applyAlignment="1">
      <alignment horizontal="center" vertical="center" wrapText="1"/>
    </xf>
    <xf numFmtId="49" fontId="23" fillId="3" borderId="52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4" fontId="11" fillId="8" borderId="40" xfId="0" applyNumberFormat="1" applyFont="1" applyFill="1" applyBorder="1" applyAlignment="1">
      <alignment horizontal="center" vertical="center"/>
    </xf>
    <xf numFmtId="44" fontId="11" fillId="8" borderId="4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44" fontId="11" fillId="9" borderId="39" xfId="0" applyNumberFormat="1" applyFont="1" applyFill="1" applyBorder="1" applyAlignment="1">
      <alignment horizontal="center" vertical="center"/>
    </xf>
    <xf numFmtId="44" fontId="11" fillId="9" borderId="42" xfId="0" applyNumberFormat="1" applyFont="1" applyFill="1" applyBorder="1" applyAlignment="1">
      <alignment horizontal="center" vertical="center"/>
    </xf>
    <xf numFmtId="44" fontId="11" fillId="9" borderId="40" xfId="0" applyNumberFormat="1" applyFont="1" applyFill="1" applyBorder="1" applyAlignment="1">
      <alignment horizontal="center" vertical="center"/>
    </xf>
    <xf numFmtId="44" fontId="11" fillId="9" borderId="43" xfId="0" applyNumberFormat="1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44" fontId="11" fillId="9" borderId="4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44" fontId="11" fillId="8" borderId="39" xfId="0" applyNumberFormat="1" applyFont="1" applyFill="1" applyBorder="1" applyAlignment="1">
      <alignment horizontal="center" vertical="center"/>
    </xf>
    <xf numFmtId="44" fontId="11" fillId="8" borderId="42" xfId="0" applyNumberFormat="1" applyFont="1" applyFill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11" fillId="9" borderId="45" xfId="0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4" fillId="3" borderId="30" xfId="0" applyNumberFormat="1" applyFont="1" applyFill="1" applyBorder="1" applyAlignment="1">
      <alignment horizontal="center" vertical="center" wrapText="1"/>
    </xf>
    <xf numFmtId="49" fontId="34" fillId="3" borderId="25" xfId="0" applyNumberFormat="1" applyFont="1" applyFill="1" applyBorder="1" applyAlignment="1">
      <alignment horizontal="center" vertical="center" wrapText="1"/>
    </xf>
    <xf numFmtId="49" fontId="34" fillId="3" borderId="17" xfId="0" applyNumberFormat="1" applyFont="1" applyFill="1" applyBorder="1" applyAlignment="1">
      <alignment horizontal="center" vertical="center" wrapText="1"/>
    </xf>
    <xf numFmtId="49" fontId="34" fillId="3" borderId="31" xfId="0" applyNumberFormat="1" applyFont="1" applyFill="1" applyBorder="1" applyAlignment="1">
      <alignment horizontal="center" vertical="center" wrapText="1"/>
    </xf>
    <xf numFmtId="49" fontId="34" fillId="3" borderId="32" xfId="0" applyNumberFormat="1" applyFont="1" applyFill="1" applyBorder="1" applyAlignment="1">
      <alignment horizontal="center" vertical="center" wrapText="1"/>
    </xf>
    <xf numFmtId="49" fontId="34" fillId="3" borderId="33" xfId="0" applyNumberFormat="1" applyFont="1" applyFill="1" applyBorder="1" applyAlignment="1">
      <alignment horizontal="center" vertical="center" wrapText="1"/>
    </xf>
    <xf numFmtId="49" fontId="33" fillId="3" borderId="27" xfId="0" applyNumberFormat="1" applyFont="1" applyFill="1" applyBorder="1" applyAlignment="1">
      <alignment horizontal="center" vertical="center" wrapText="1"/>
    </xf>
    <xf numFmtId="49" fontId="33" fillId="3" borderId="28" xfId="0" applyNumberFormat="1" applyFont="1" applyFill="1" applyBorder="1" applyAlignment="1">
      <alignment horizontal="center" vertical="center" wrapText="1"/>
    </xf>
    <xf numFmtId="49" fontId="33" fillId="3" borderId="29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6600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188</xdr:row>
      <xdr:rowOff>0</xdr:rowOff>
    </xdr:from>
    <xdr:to>
      <xdr:col>6</xdr:col>
      <xdr:colOff>1004477</xdr:colOff>
      <xdr:row>188</xdr:row>
      <xdr:rowOff>64977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636</xdr:row>
      <xdr:rowOff>0</xdr:rowOff>
    </xdr:from>
    <xdr:to>
      <xdr:col>6</xdr:col>
      <xdr:colOff>1004477</xdr:colOff>
      <xdr:row>636</xdr:row>
      <xdr:rowOff>64977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655</xdr:row>
      <xdr:rowOff>0</xdr:rowOff>
    </xdr:from>
    <xdr:to>
      <xdr:col>6</xdr:col>
      <xdr:colOff>1004477</xdr:colOff>
      <xdr:row>655</xdr:row>
      <xdr:rowOff>543496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309253</xdr:colOff>
      <xdr:row>2</xdr:row>
      <xdr:rowOff>256925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41</xdr:col>
      <xdr:colOff>161017</xdr:colOff>
      <xdr:row>0</xdr:row>
      <xdr:rowOff>0</xdr:rowOff>
    </xdr:from>
    <xdr:to>
      <xdr:col>41</xdr:col>
      <xdr:colOff>1302656</xdr:colOff>
      <xdr:row>2</xdr:row>
      <xdr:rowOff>272142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75000"/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75142" y="0"/>
          <a:ext cx="1141639" cy="907142"/>
        </a:xfrm>
        <a:prstGeom prst="rect">
          <a:avLst/>
        </a:prstGeom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0</xdr:row>
      <xdr:rowOff>0</xdr:rowOff>
    </xdr:from>
    <xdr:to>
      <xdr:col>5</xdr:col>
      <xdr:colOff>737950</xdr:colOff>
      <xdr:row>0</xdr:row>
      <xdr:rowOff>64977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E04C1A19-9683-4C66-A871-668A7F638056}"/>
            </a:ext>
          </a:extLst>
        </xdr:cNvPr>
        <xdr:cNvSpPr txBox="1">
          <a:spLocks noChangeArrowheads="1"/>
        </xdr:cNvSpPr>
      </xdr:nvSpPr>
      <xdr:spPr bwMode="auto">
        <a:xfrm>
          <a:off x="8448848" y="216217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0</xdr:row>
      <xdr:rowOff>0</xdr:rowOff>
    </xdr:from>
    <xdr:to>
      <xdr:col>5</xdr:col>
      <xdr:colOff>737950</xdr:colOff>
      <xdr:row>0</xdr:row>
      <xdr:rowOff>64977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C04692DA-A9E8-44A3-9B80-001143F7D556}"/>
            </a:ext>
          </a:extLst>
        </xdr:cNvPr>
        <xdr:cNvSpPr txBox="1">
          <a:spLocks noChangeArrowheads="1"/>
        </xdr:cNvSpPr>
      </xdr:nvSpPr>
      <xdr:spPr bwMode="auto">
        <a:xfrm>
          <a:off x="8448848" y="27908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0</xdr:row>
      <xdr:rowOff>0</xdr:rowOff>
    </xdr:from>
    <xdr:to>
      <xdr:col>5</xdr:col>
      <xdr:colOff>737950</xdr:colOff>
      <xdr:row>3</xdr:row>
      <xdr:rowOff>43433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7EBA8568-A692-4671-A155-DBDF2965ED59}"/>
            </a:ext>
          </a:extLst>
        </xdr:cNvPr>
        <xdr:cNvSpPr txBox="1">
          <a:spLocks noChangeArrowheads="1"/>
        </xdr:cNvSpPr>
      </xdr:nvSpPr>
      <xdr:spPr bwMode="auto">
        <a:xfrm>
          <a:off x="8448848" y="2790825"/>
          <a:ext cx="1004477" cy="543496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495473</xdr:colOff>
      <xdr:row>1</xdr:row>
      <xdr:rowOff>23813</xdr:rowOff>
    </xdr:from>
    <xdr:ext cx="1004477" cy="64977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DC6E168D-F941-430E-A150-D8A550AB467A}"/>
            </a:ext>
          </a:extLst>
        </xdr:cNvPr>
        <xdr:cNvSpPr txBox="1">
          <a:spLocks noChangeArrowheads="1"/>
        </xdr:cNvSpPr>
      </xdr:nvSpPr>
      <xdr:spPr bwMode="auto">
        <a:xfrm>
          <a:off x="8448848" y="216217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1</xdr:row>
      <xdr:rowOff>35718</xdr:rowOff>
    </xdr:from>
    <xdr:ext cx="1004477" cy="64977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B5732E6E-82BA-4647-B359-F9F4FD01AD19}"/>
            </a:ext>
          </a:extLst>
        </xdr:cNvPr>
        <xdr:cNvSpPr txBox="1">
          <a:spLocks noChangeArrowheads="1"/>
        </xdr:cNvSpPr>
      </xdr:nvSpPr>
      <xdr:spPr bwMode="auto">
        <a:xfrm>
          <a:off x="8448848" y="341947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1</xdr:row>
      <xdr:rowOff>35718</xdr:rowOff>
    </xdr:from>
    <xdr:ext cx="1004477" cy="548259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86EEEB48-7E82-4FD9-8208-CE3C1A698E2B}"/>
            </a:ext>
          </a:extLst>
        </xdr:cNvPr>
        <xdr:cNvSpPr txBox="1">
          <a:spLocks noChangeArrowheads="1"/>
        </xdr:cNvSpPr>
      </xdr:nvSpPr>
      <xdr:spPr bwMode="auto">
        <a:xfrm>
          <a:off x="8448848" y="3419475"/>
          <a:ext cx="1004477" cy="543496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2</xdr:row>
      <xdr:rowOff>59532</xdr:rowOff>
    </xdr:from>
    <xdr:ext cx="1004477" cy="64977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2A1DA3EB-F9AE-4720-A612-75460DAC5E1C}"/>
            </a:ext>
          </a:extLst>
        </xdr:cNvPr>
        <xdr:cNvSpPr txBox="1">
          <a:spLocks noChangeArrowheads="1"/>
        </xdr:cNvSpPr>
      </xdr:nvSpPr>
      <xdr:spPr bwMode="auto">
        <a:xfrm>
          <a:off x="8448848" y="15335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2</xdr:row>
      <xdr:rowOff>59532</xdr:rowOff>
    </xdr:from>
    <xdr:ext cx="1004477" cy="64977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C382C37B-BEF6-41FE-A5E3-C5531BC60329}"/>
            </a:ext>
          </a:extLst>
        </xdr:cNvPr>
        <xdr:cNvSpPr txBox="1">
          <a:spLocks noChangeArrowheads="1"/>
        </xdr:cNvSpPr>
      </xdr:nvSpPr>
      <xdr:spPr bwMode="auto">
        <a:xfrm>
          <a:off x="8448848" y="15335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2</xdr:row>
      <xdr:rowOff>59532</xdr:rowOff>
    </xdr:from>
    <xdr:ext cx="1004477" cy="548259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94AE86FB-7B27-4813-B449-7C63C6EB2588}"/>
            </a:ext>
          </a:extLst>
        </xdr:cNvPr>
        <xdr:cNvSpPr txBox="1">
          <a:spLocks noChangeArrowheads="1"/>
        </xdr:cNvSpPr>
      </xdr:nvSpPr>
      <xdr:spPr bwMode="auto">
        <a:xfrm>
          <a:off x="8448848" y="1533525"/>
          <a:ext cx="1004477" cy="543496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836"/>
  <sheetViews>
    <sheetView tabSelected="1" zoomScale="70" zoomScaleNormal="70" zoomScaleSheetLayoutView="50" workbookViewId="0">
      <pane ySplit="4" topLeftCell="A612" activePane="bottomLeft" state="frozen"/>
      <selection pane="bottomLeft" sqref="A1:AR3"/>
    </sheetView>
  </sheetViews>
  <sheetFormatPr baseColWidth="10" defaultColWidth="11.453125" defaultRowHeight="13"/>
  <cols>
    <col min="1" max="1" width="29.453125" style="3" customWidth="1"/>
    <col min="2" max="2" width="41" style="3" customWidth="1"/>
    <col min="3" max="3" width="23.26953125" style="12" hidden="1" customWidth="1"/>
    <col min="4" max="6" width="30.7265625" style="3" hidden="1" customWidth="1"/>
    <col min="7" max="7" width="16.1796875" style="3" customWidth="1"/>
    <col min="8" max="8" width="15.1796875" style="3" hidden="1" customWidth="1"/>
    <col min="9" max="9" width="15.7265625" style="10" customWidth="1"/>
    <col min="10" max="10" width="28.1796875" style="13" customWidth="1"/>
    <col min="11" max="11" width="23.26953125" style="3" customWidth="1"/>
    <col min="12" max="12" width="31.54296875" style="3" customWidth="1"/>
    <col min="13" max="16" width="21" style="3" hidden="1" customWidth="1"/>
    <col min="17" max="25" width="21" style="13" hidden="1" customWidth="1"/>
    <col min="26" max="26" width="15.54296875" style="13" hidden="1" customWidth="1"/>
    <col min="27" max="27" width="13.81640625" style="13" hidden="1" customWidth="1"/>
    <col min="28" max="28" width="20.1796875" style="13" hidden="1" customWidth="1"/>
    <col min="29" max="29" width="19.1796875" style="13" hidden="1" customWidth="1"/>
    <col min="30" max="30" width="15.26953125" style="13" hidden="1" customWidth="1"/>
    <col min="31" max="31" width="19.26953125" style="13" hidden="1" customWidth="1"/>
    <col min="32" max="32" width="18.7265625" style="13" hidden="1" customWidth="1"/>
    <col min="33" max="33" width="19.1796875" style="13" hidden="1" customWidth="1"/>
    <col min="34" max="34" width="18.453125" style="13" hidden="1" customWidth="1"/>
    <col min="35" max="35" width="18.7265625" style="13" hidden="1" customWidth="1"/>
    <col min="36" max="36" width="16.81640625" style="13" hidden="1" customWidth="1"/>
    <col min="37" max="37" width="18" style="26" hidden="1" customWidth="1"/>
    <col min="38" max="38" width="20.81640625" style="26" hidden="1" customWidth="1"/>
    <col min="39" max="39" width="30" style="26" hidden="1" customWidth="1"/>
    <col min="40" max="40" width="21.26953125" style="26" hidden="1" customWidth="1"/>
    <col min="41" max="41" width="19" style="13" customWidth="1"/>
    <col min="42" max="42" width="22" style="3" customWidth="1"/>
    <col min="43" max="43" width="18.7265625" style="2" hidden="1" customWidth="1"/>
    <col min="44" max="44" width="29.1796875" style="2" hidden="1" customWidth="1"/>
    <col min="45" max="45" width="4.54296875" style="6" customWidth="1"/>
    <col min="46" max="16384" width="11.453125" style="6"/>
  </cols>
  <sheetData>
    <row r="1" spans="1:45" ht="25" customHeight="1">
      <c r="A1" s="266" t="s">
        <v>2499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5" ht="2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</row>
    <row r="3" spans="1:45" ht="25" customHeight="1" thickBo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</row>
    <row r="4" spans="1:45" ht="46.5" customHeight="1" thickBot="1">
      <c r="A4" s="30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1602</v>
      </c>
      <c r="H4" s="31" t="s">
        <v>6</v>
      </c>
      <c r="I4" s="32" t="s">
        <v>1605</v>
      </c>
      <c r="J4" s="33" t="s">
        <v>7</v>
      </c>
      <c r="K4" s="34" t="s">
        <v>1603</v>
      </c>
      <c r="L4" s="34" t="s">
        <v>1604</v>
      </c>
      <c r="M4" s="33" t="s">
        <v>1948</v>
      </c>
      <c r="N4" s="33" t="s">
        <v>1949</v>
      </c>
      <c r="O4" s="33" t="s">
        <v>1950</v>
      </c>
      <c r="P4" s="33" t="s">
        <v>1951</v>
      </c>
      <c r="Q4" s="33" t="s">
        <v>1952</v>
      </c>
      <c r="R4" s="33" t="s">
        <v>1953</v>
      </c>
      <c r="S4" s="33" t="s">
        <v>1954</v>
      </c>
      <c r="T4" s="33" t="s">
        <v>1955</v>
      </c>
      <c r="U4" s="33" t="s">
        <v>1956</v>
      </c>
      <c r="V4" s="33" t="s">
        <v>1957</v>
      </c>
      <c r="W4" s="33" t="s">
        <v>1958</v>
      </c>
      <c r="X4" s="33" t="s">
        <v>1959</v>
      </c>
      <c r="Y4" s="33" t="s">
        <v>1960</v>
      </c>
      <c r="Z4" s="33" t="s">
        <v>1961</v>
      </c>
      <c r="AA4" s="33" t="s">
        <v>1962</v>
      </c>
      <c r="AB4" s="33" t="s">
        <v>1963</v>
      </c>
      <c r="AC4" s="33" t="s">
        <v>1964</v>
      </c>
      <c r="AD4" s="33" t="s">
        <v>1965</v>
      </c>
      <c r="AE4" s="33" t="s">
        <v>1966</v>
      </c>
      <c r="AF4" s="35" t="s">
        <v>1967</v>
      </c>
      <c r="AG4" s="33" t="s">
        <v>1968</v>
      </c>
      <c r="AH4" s="35" t="s">
        <v>1932</v>
      </c>
      <c r="AI4" s="33" t="s">
        <v>1969</v>
      </c>
      <c r="AJ4" s="33" t="s">
        <v>1970</v>
      </c>
      <c r="AK4" s="33" t="s">
        <v>2046</v>
      </c>
      <c r="AL4" s="33" t="s">
        <v>2305</v>
      </c>
      <c r="AM4" s="33" t="s">
        <v>2485</v>
      </c>
      <c r="AN4" s="33" t="s">
        <v>2405</v>
      </c>
      <c r="AO4" s="33" t="s">
        <v>1971</v>
      </c>
      <c r="AP4" s="33" t="s">
        <v>2444</v>
      </c>
      <c r="AQ4" s="16" t="s">
        <v>1103</v>
      </c>
      <c r="AR4" s="17" t="s">
        <v>8</v>
      </c>
    </row>
    <row r="5" spans="1:45" s="40" customFormat="1" ht="50.15" customHeight="1">
      <c r="A5" s="169" t="s">
        <v>26</v>
      </c>
      <c r="B5" s="170" t="s">
        <v>625</v>
      </c>
      <c r="C5" s="170" t="s">
        <v>27</v>
      </c>
      <c r="D5" s="170" t="s">
        <v>15</v>
      </c>
      <c r="E5" s="170" t="s">
        <v>28</v>
      </c>
      <c r="F5" s="170" t="s">
        <v>29</v>
      </c>
      <c r="G5" s="170" t="s">
        <v>1104</v>
      </c>
      <c r="H5" s="170" t="s">
        <v>30</v>
      </c>
      <c r="I5" s="171">
        <v>35796</v>
      </c>
      <c r="J5" s="172">
        <f>369900/8.75</f>
        <v>42274.285714285717</v>
      </c>
      <c r="K5" s="173">
        <f t="shared" ref="K5:K36" si="0">J5*0.1</f>
        <v>4227.4285714285716</v>
      </c>
      <c r="L5" s="173">
        <f>+J5-K5</f>
        <v>38046.857142857145</v>
      </c>
      <c r="M5" s="172">
        <v>3804.69</v>
      </c>
      <c r="N5" s="172">
        <v>3804.69</v>
      </c>
      <c r="O5" s="172">
        <v>3804.69</v>
      </c>
      <c r="P5" s="172">
        <v>3804.69</v>
      </c>
      <c r="Q5" s="172">
        <v>3804.69</v>
      </c>
      <c r="R5" s="172">
        <v>3804.69</v>
      </c>
      <c r="S5" s="172">
        <v>3804.69</v>
      </c>
      <c r="T5" s="172">
        <v>3804.69</v>
      </c>
      <c r="U5" s="172">
        <v>3804.69</v>
      </c>
      <c r="V5" s="172">
        <v>3804.66</v>
      </c>
      <c r="W5" s="172">
        <v>0</v>
      </c>
      <c r="X5" s="172">
        <v>0</v>
      </c>
      <c r="Y5" s="172">
        <v>0</v>
      </c>
      <c r="Z5" s="172">
        <v>0</v>
      </c>
      <c r="AA5" s="172">
        <v>0</v>
      </c>
      <c r="AB5" s="172">
        <v>0</v>
      </c>
      <c r="AC5" s="172">
        <v>0</v>
      </c>
      <c r="AD5" s="172">
        <v>0</v>
      </c>
      <c r="AE5" s="172">
        <v>0</v>
      </c>
      <c r="AF5" s="172">
        <v>0</v>
      </c>
      <c r="AG5" s="172">
        <v>0</v>
      </c>
      <c r="AH5" s="172">
        <v>0</v>
      </c>
      <c r="AI5" s="172">
        <v>0</v>
      </c>
      <c r="AJ5" s="172">
        <v>0</v>
      </c>
      <c r="AK5" s="172">
        <v>0</v>
      </c>
      <c r="AL5" s="172">
        <v>0</v>
      </c>
      <c r="AM5" s="172"/>
      <c r="AN5" s="172">
        <v>0</v>
      </c>
      <c r="AO5" s="173">
        <f t="shared" ref="AO5:AO36" si="1">SUM(M5:AN5)</f>
        <v>38046.869999999995</v>
      </c>
      <c r="AP5" s="173">
        <f t="shared" ref="AP5:AP36" si="2">+J5-AO5</f>
        <v>4227.4157142857221</v>
      </c>
      <c r="AQ5" s="45" t="s">
        <v>1621</v>
      </c>
      <c r="AR5" s="63" t="s">
        <v>11</v>
      </c>
      <c r="AS5" s="43"/>
    </row>
    <row r="6" spans="1:45" s="40" customFormat="1" ht="50.15" customHeight="1">
      <c r="A6" s="174" t="s">
        <v>12</v>
      </c>
      <c r="B6" s="39" t="s">
        <v>13</v>
      </c>
      <c r="C6" s="39" t="s">
        <v>14</v>
      </c>
      <c r="D6" s="39" t="s">
        <v>15</v>
      </c>
      <c r="E6" s="39" t="s">
        <v>16</v>
      </c>
      <c r="F6" s="39" t="s">
        <v>17</v>
      </c>
      <c r="G6" s="39" t="s">
        <v>1104</v>
      </c>
      <c r="H6" s="39" t="s">
        <v>18</v>
      </c>
      <c r="I6" s="175">
        <v>37561</v>
      </c>
      <c r="J6" s="176">
        <v>10854.7</v>
      </c>
      <c r="K6" s="177">
        <f t="shared" si="0"/>
        <v>1085.47</v>
      </c>
      <c r="L6" s="177">
        <f t="shared" ref="L6:L36" si="3">+J6-K6</f>
        <v>9769.2300000000014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3023.02</v>
      </c>
      <c r="U6" s="177">
        <f>976.92</f>
        <v>976.92</v>
      </c>
      <c r="V6" s="177">
        <v>976.92</v>
      </c>
      <c r="W6" s="177">
        <v>976.92</v>
      </c>
      <c r="X6" s="177">
        <v>976.92</v>
      </c>
      <c r="Y6" s="177">
        <v>976.92</v>
      </c>
      <c r="Z6" s="177">
        <v>976.92</v>
      </c>
      <c r="AA6" s="177">
        <v>884.69</v>
      </c>
      <c r="AB6" s="177">
        <v>0</v>
      </c>
      <c r="AC6" s="177">
        <v>0</v>
      </c>
      <c r="AD6" s="177">
        <v>0</v>
      </c>
      <c r="AE6" s="177">
        <v>0</v>
      </c>
      <c r="AF6" s="177">
        <v>0</v>
      </c>
      <c r="AG6" s="177">
        <v>0</v>
      </c>
      <c r="AH6" s="177">
        <v>0</v>
      </c>
      <c r="AI6" s="177">
        <v>0</v>
      </c>
      <c r="AJ6" s="177">
        <v>0</v>
      </c>
      <c r="AK6" s="177">
        <v>0</v>
      </c>
      <c r="AL6" s="172">
        <v>0</v>
      </c>
      <c r="AM6" s="172"/>
      <c r="AN6" s="172">
        <v>0</v>
      </c>
      <c r="AO6" s="173">
        <f t="shared" si="1"/>
        <v>9769.23</v>
      </c>
      <c r="AP6" s="177">
        <f t="shared" si="2"/>
        <v>1085.4700000000012</v>
      </c>
      <c r="AQ6" s="46" t="s">
        <v>1621</v>
      </c>
      <c r="AR6" s="61" t="s">
        <v>11</v>
      </c>
      <c r="AS6" s="43"/>
    </row>
    <row r="7" spans="1:45" s="40" customFormat="1" ht="50.15" customHeight="1">
      <c r="A7" s="174" t="s">
        <v>19</v>
      </c>
      <c r="B7" s="39" t="s">
        <v>20</v>
      </c>
      <c r="C7" s="39" t="s">
        <v>21</v>
      </c>
      <c r="D7" s="39" t="s">
        <v>22</v>
      </c>
      <c r="E7" s="39" t="s">
        <v>23</v>
      </c>
      <c r="F7" s="39" t="s">
        <v>24</v>
      </c>
      <c r="G7" s="39" t="s">
        <v>1104</v>
      </c>
      <c r="H7" s="39" t="s">
        <v>25</v>
      </c>
      <c r="I7" s="175">
        <v>38706</v>
      </c>
      <c r="J7" s="176">
        <v>15226.59</v>
      </c>
      <c r="K7" s="177">
        <f t="shared" si="0"/>
        <v>1522.6590000000001</v>
      </c>
      <c r="L7" s="177">
        <f t="shared" si="3"/>
        <v>13703.931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1412.26</v>
      </c>
      <c r="V7" s="176">
        <v>1370.39</v>
      </c>
      <c r="W7" s="176">
        <v>1370.39</v>
      </c>
      <c r="X7" s="176">
        <v>1370.39</v>
      </c>
      <c r="Y7" s="176">
        <v>1370.39</v>
      </c>
      <c r="Z7" s="176">
        <v>1370.39</v>
      </c>
      <c r="AA7" s="176">
        <v>1370.39</v>
      </c>
      <c r="AB7" s="176">
        <v>0</v>
      </c>
      <c r="AC7" s="176">
        <v>0</v>
      </c>
      <c r="AD7" s="176">
        <v>1370.39</v>
      </c>
      <c r="AE7" s="176">
        <f>1328.55+1370.39</f>
        <v>2698.94</v>
      </c>
      <c r="AF7" s="176">
        <v>0</v>
      </c>
      <c r="AG7" s="176">
        <v>0</v>
      </c>
      <c r="AH7" s="176">
        <v>0</v>
      </c>
      <c r="AI7" s="176">
        <v>0</v>
      </c>
      <c r="AJ7" s="176">
        <v>0</v>
      </c>
      <c r="AK7" s="176">
        <v>0</v>
      </c>
      <c r="AL7" s="172">
        <v>0</v>
      </c>
      <c r="AM7" s="172"/>
      <c r="AN7" s="172">
        <v>0</v>
      </c>
      <c r="AO7" s="173">
        <f t="shared" si="1"/>
        <v>13703.93</v>
      </c>
      <c r="AP7" s="177">
        <f t="shared" si="2"/>
        <v>1522.6599999999999</v>
      </c>
      <c r="AQ7" s="46" t="s">
        <v>1621</v>
      </c>
      <c r="AR7" s="61" t="s">
        <v>11</v>
      </c>
      <c r="AS7" s="43"/>
    </row>
    <row r="8" spans="1:45" s="40" customFormat="1" ht="47.25" customHeight="1">
      <c r="A8" s="174" t="s">
        <v>39</v>
      </c>
      <c r="B8" s="39" t="s">
        <v>1781</v>
      </c>
      <c r="C8" s="39" t="s">
        <v>40</v>
      </c>
      <c r="D8" s="39" t="s">
        <v>41</v>
      </c>
      <c r="E8" s="39" t="s">
        <v>42</v>
      </c>
      <c r="F8" s="39" t="s">
        <v>43</v>
      </c>
      <c r="G8" s="39" t="s">
        <v>1104</v>
      </c>
      <c r="H8" s="39" t="s">
        <v>44</v>
      </c>
      <c r="I8" s="175">
        <v>38961</v>
      </c>
      <c r="J8" s="176">
        <v>34924</v>
      </c>
      <c r="K8" s="177">
        <f t="shared" si="0"/>
        <v>3492.4</v>
      </c>
      <c r="L8" s="177">
        <f t="shared" si="3"/>
        <v>31431.599999999999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76">
        <v>1047.72</v>
      </c>
      <c r="V8" s="176">
        <v>3143.16</v>
      </c>
      <c r="W8" s="176">
        <v>3143.16</v>
      </c>
      <c r="X8" s="176">
        <v>3143.16</v>
      </c>
      <c r="Y8" s="176">
        <v>3143.16</v>
      </c>
      <c r="Z8" s="176">
        <v>3143.16</v>
      </c>
      <c r="AA8" s="176">
        <v>3143.16</v>
      </c>
      <c r="AB8" s="176">
        <v>0</v>
      </c>
      <c r="AC8" s="176">
        <v>3143.16</v>
      </c>
      <c r="AD8" s="176">
        <v>3143.16</v>
      </c>
      <c r="AE8" s="176">
        <v>3143.16</v>
      </c>
      <c r="AF8" s="176">
        <v>0</v>
      </c>
      <c r="AG8" s="176">
        <v>2095.44</v>
      </c>
      <c r="AH8" s="176">
        <v>0</v>
      </c>
      <c r="AI8" s="176">
        <v>0</v>
      </c>
      <c r="AJ8" s="176">
        <v>0</v>
      </c>
      <c r="AK8" s="176">
        <v>0</v>
      </c>
      <c r="AL8" s="172">
        <v>0</v>
      </c>
      <c r="AM8" s="172"/>
      <c r="AN8" s="172">
        <v>0</v>
      </c>
      <c r="AO8" s="173">
        <f t="shared" si="1"/>
        <v>31431.599999999999</v>
      </c>
      <c r="AP8" s="177">
        <f t="shared" si="2"/>
        <v>3492.4000000000015</v>
      </c>
      <c r="AQ8" s="46" t="s">
        <v>1621</v>
      </c>
      <c r="AR8" s="61" t="s">
        <v>11</v>
      </c>
      <c r="AS8" s="43"/>
    </row>
    <row r="9" spans="1:45" s="40" customFormat="1" ht="50.15" customHeight="1">
      <c r="A9" s="174" t="s">
        <v>35</v>
      </c>
      <c r="B9" s="39" t="s">
        <v>626</v>
      </c>
      <c r="C9" s="39" t="s">
        <v>2066</v>
      </c>
      <c r="D9" s="39" t="s">
        <v>15</v>
      </c>
      <c r="E9" s="39" t="s">
        <v>36</v>
      </c>
      <c r="F9" s="39" t="s">
        <v>37</v>
      </c>
      <c r="G9" s="39" t="s">
        <v>1104</v>
      </c>
      <c r="H9" s="39" t="s">
        <v>38</v>
      </c>
      <c r="I9" s="175">
        <v>39356</v>
      </c>
      <c r="J9" s="176">
        <v>13900</v>
      </c>
      <c r="K9" s="177">
        <f t="shared" si="0"/>
        <v>1390</v>
      </c>
      <c r="L9" s="177">
        <f t="shared" si="3"/>
        <v>12510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312.75</v>
      </c>
      <c r="W9" s="176">
        <v>1251</v>
      </c>
      <c r="X9" s="176">
        <v>1251</v>
      </c>
      <c r="Y9" s="176">
        <v>1251</v>
      </c>
      <c r="Z9" s="176">
        <v>1251</v>
      </c>
      <c r="AA9" s="176">
        <v>1251</v>
      </c>
      <c r="AB9" s="176">
        <v>0</v>
      </c>
      <c r="AC9" s="176">
        <v>1251</v>
      </c>
      <c r="AD9" s="176">
        <v>1251</v>
      </c>
      <c r="AE9" s="176">
        <v>1251</v>
      </c>
      <c r="AF9" s="176">
        <v>0</v>
      </c>
      <c r="AG9" s="176">
        <v>1251</v>
      </c>
      <c r="AH9" s="176">
        <v>0</v>
      </c>
      <c r="AI9" s="176">
        <v>938.26</v>
      </c>
      <c r="AJ9" s="176">
        <v>0</v>
      </c>
      <c r="AK9" s="176">
        <v>0</v>
      </c>
      <c r="AL9" s="172">
        <v>0</v>
      </c>
      <c r="AM9" s="172"/>
      <c r="AN9" s="172">
        <v>0</v>
      </c>
      <c r="AO9" s="173">
        <f t="shared" si="1"/>
        <v>12510.01</v>
      </c>
      <c r="AP9" s="177">
        <f t="shared" si="2"/>
        <v>1389.9899999999998</v>
      </c>
      <c r="AQ9" s="54" t="s">
        <v>1621</v>
      </c>
      <c r="AR9" s="55" t="s">
        <v>11</v>
      </c>
      <c r="AS9" s="43"/>
    </row>
    <row r="10" spans="1:45" s="40" customFormat="1" ht="50.15" customHeight="1">
      <c r="A10" s="174" t="s">
        <v>45</v>
      </c>
      <c r="B10" s="39" t="s">
        <v>1782</v>
      </c>
      <c r="C10" s="39" t="s">
        <v>40</v>
      </c>
      <c r="D10" s="39" t="s">
        <v>41</v>
      </c>
      <c r="E10" s="39" t="s">
        <v>46</v>
      </c>
      <c r="F10" s="39" t="s">
        <v>47</v>
      </c>
      <c r="G10" s="39" t="s">
        <v>1104</v>
      </c>
      <c r="H10" s="39" t="s">
        <v>33</v>
      </c>
      <c r="I10" s="175">
        <v>39539</v>
      </c>
      <c r="J10" s="176">
        <v>34500</v>
      </c>
      <c r="K10" s="177">
        <f t="shared" si="0"/>
        <v>3450</v>
      </c>
      <c r="L10" s="177">
        <f t="shared" si="3"/>
        <v>31050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4743.75</v>
      </c>
      <c r="X10" s="176">
        <v>6210</v>
      </c>
      <c r="Y10" s="176">
        <v>6210</v>
      </c>
      <c r="Z10" s="176">
        <v>6210</v>
      </c>
      <c r="AA10" s="176">
        <v>3105</v>
      </c>
      <c r="AB10" s="176">
        <v>-11686.87</v>
      </c>
      <c r="AC10" s="176">
        <v>3105</v>
      </c>
      <c r="AD10" s="176">
        <v>3105</v>
      </c>
      <c r="AE10" s="176">
        <v>3105</v>
      </c>
      <c r="AF10" s="176">
        <v>-301.88</v>
      </c>
      <c r="AG10" s="176">
        <v>3105</v>
      </c>
      <c r="AH10" s="176">
        <v>0</v>
      </c>
      <c r="AI10" s="176">
        <v>3105</v>
      </c>
      <c r="AJ10" s="176">
        <v>1035</v>
      </c>
      <c r="AK10" s="176">
        <v>0</v>
      </c>
      <c r="AL10" s="172">
        <v>0</v>
      </c>
      <c r="AM10" s="172"/>
      <c r="AN10" s="172">
        <v>0</v>
      </c>
      <c r="AO10" s="173">
        <f t="shared" si="1"/>
        <v>31049.999999999996</v>
      </c>
      <c r="AP10" s="177">
        <f t="shared" si="2"/>
        <v>3450.0000000000036</v>
      </c>
      <c r="AQ10" s="46" t="s">
        <v>1621</v>
      </c>
      <c r="AR10" s="61" t="s">
        <v>11</v>
      </c>
      <c r="AS10" s="43"/>
    </row>
    <row r="11" spans="1:45" s="40" customFormat="1" ht="50.15" customHeight="1">
      <c r="A11" s="174" t="s">
        <v>48</v>
      </c>
      <c r="B11" s="39" t="s">
        <v>1783</v>
      </c>
      <c r="C11" s="39" t="s">
        <v>40</v>
      </c>
      <c r="D11" s="39" t="s">
        <v>49</v>
      </c>
      <c r="E11" s="39" t="s">
        <v>50</v>
      </c>
      <c r="F11" s="39" t="s">
        <v>51</v>
      </c>
      <c r="G11" s="39" t="s">
        <v>1104</v>
      </c>
      <c r="H11" s="39" t="s">
        <v>32</v>
      </c>
      <c r="I11" s="175">
        <v>39539</v>
      </c>
      <c r="J11" s="176">
        <v>19712</v>
      </c>
      <c r="K11" s="177">
        <f t="shared" si="0"/>
        <v>1971.2</v>
      </c>
      <c r="L11" s="177">
        <f t="shared" si="3"/>
        <v>17740.8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2710.4</v>
      </c>
      <c r="X11" s="176">
        <v>3548.16</v>
      </c>
      <c r="Y11" s="176">
        <v>3548.16</v>
      </c>
      <c r="Z11" s="176">
        <v>3548.16</v>
      </c>
      <c r="AA11" s="176">
        <v>1774.08</v>
      </c>
      <c r="AB11" s="176">
        <v>-6677.44</v>
      </c>
      <c r="AC11" s="176">
        <v>1774.08</v>
      </c>
      <c r="AD11" s="176">
        <v>1774.08</v>
      </c>
      <c r="AE11" s="176">
        <v>1774.08</v>
      </c>
      <c r="AF11" s="176">
        <v>-172.48</v>
      </c>
      <c r="AG11" s="176">
        <v>1774.08</v>
      </c>
      <c r="AH11" s="176">
        <v>0</v>
      </c>
      <c r="AI11" s="176">
        <v>1774.08</v>
      </c>
      <c r="AJ11" s="176">
        <v>591.36</v>
      </c>
      <c r="AK11" s="176">
        <v>0</v>
      </c>
      <c r="AL11" s="172">
        <v>0</v>
      </c>
      <c r="AM11" s="172"/>
      <c r="AN11" s="172">
        <v>0</v>
      </c>
      <c r="AO11" s="173">
        <f t="shared" si="1"/>
        <v>17740.800000000003</v>
      </c>
      <c r="AP11" s="177">
        <f t="shared" si="2"/>
        <v>1971.1999999999971</v>
      </c>
      <c r="AQ11" s="46" t="s">
        <v>1621</v>
      </c>
      <c r="AR11" s="61" t="s">
        <v>11</v>
      </c>
      <c r="AS11" s="43"/>
    </row>
    <row r="12" spans="1:45" s="40" customFormat="1" ht="50.15" customHeight="1">
      <c r="A12" s="174" t="s">
        <v>52</v>
      </c>
      <c r="B12" s="39" t="s">
        <v>53</v>
      </c>
      <c r="C12" s="39" t="s">
        <v>40</v>
      </c>
      <c r="D12" s="39" t="s">
        <v>49</v>
      </c>
      <c r="E12" s="39" t="s">
        <v>54</v>
      </c>
      <c r="F12" s="39" t="s">
        <v>55</v>
      </c>
      <c r="G12" s="39" t="s">
        <v>1104</v>
      </c>
      <c r="H12" s="39" t="s">
        <v>32</v>
      </c>
      <c r="I12" s="175">
        <v>39539</v>
      </c>
      <c r="J12" s="176">
        <v>19712</v>
      </c>
      <c r="K12" s="177">
        <f t="shared" si="0"/>
        <v>1971.2</v>
      </c>
      <c r="L12" s="177">
        <f t="shared" si="3"/>
        <v>17740.8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2710.4</v>
      </c>
      <c r="X12" s="176">
        <v>3548.16</v>
      </c>
      <c r="Y12" s="176">
        <v>3548.16</v>
      </c>
      <c r="Z12" s="176">
        <v>3548.16</v>
      </c>
      <c r="AA12" s="176">
        <v>1774.08</v>
      </c>
      <c r="AB12" s="176">
        <v>-6677.44</v>
      </c>
      <c r="AC12" s="176">
        <v>1774.08</v>
      </c>
      <c r="AD12" s="176">
        <v>1774.08</v>
      </c>
      <c r="AE12" s="176">
        <v>1774.08</v>
      </c>
      <c r="AF12" s="176">
        <v>-172.48</v>
      </c>
      <c r="AG12" s="176">
        <v>1774.08</v>
      </c>
      <c r="AH12" s="176">
        <v>0</v>
      </c>
      <c r="AI12" s="176">
        <v>1774.08</v>
      </c>
      <c r="AJ12" s="176">
        <v>591.36</v>
      </c>
      <c r="AK12" s="176">
        <v>0</v>
      </c>
      <c r="AL12" s="172">
        <v>0</v>
      </c>
      <c r="AM12" s="172"/>
      <c r="AN12" s="172">
        <v>0</v>
      </c>
      <c r="AO12" s="173">
        <f t="shared" si="1"/>
        <v>17740.800000000003</v>
      </c>
      <c r="AP12" s="177">
        <f t="shared" si="2"/>
        <v>1971.1999999999971</v>
      </c>
      <c r="AQ12" s="46" t="s">
        <v>1621</v>
      </c>
      <c r="AR12" s="61" t="s">
        <v>11</v>
      </c>
      <c r="AS12" s="43"/>
    </row>
    <row r="13" spans="1:45" s="40" customFormat="1" ht="50.15" customHeight="1">
      <c r="A13" s="174" t="s">
        <v>56</v>
      </c>
      <c r="B13" s="39" t="s">
        <v>1784</v>
      </c>
      <c r="C13" s="39" t="s">
        <v>40</v>
      </c>
      <c r="D13" s="39" t="s">
        <v>49</v>
      </c>
      <c r="E13" s="39" t="s">
        <v>57</v>
      </c>
      <c r="F13" s="39" t="s">
        <v>58</v>
      </c>
      <c r="G13" s="39" t="s">
        <v>1104</v>
      </c>
      <c r="H13" s="39" t="s">
        <v>32</v>
      </c>
      <c r="I13" s="175">
        <v>39539</v>
      </c>
      <c r="J13" s="176">
        <v>19712</v>
      </c>
      <c r="K13" s="177">
        <f t="shared" si="0"/>
        <v>1971.2</v>
      </c>
      <c r="L13" s="177">
        <f t="shared" si="3"/>
        <v>17740.8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2710.4</v>
      </c>
      <c r="X13" s="176">
        <v>3548.16</v>
      </c>
      <c r="Y13" s="176">
        <v>3548.16</v>
      </c>
      <c r="Z13" s="176">
        <v>3548.16</v>
      </c>
      <c r="AA13" s="176">
        <v>1774.08</v>
      </c>
      <c r="AB13" s="176">
        <v>-6677.44</v>
      </c>
      <c r="AC13" s="176">
        <v>1774.08</v>
      </c>
      <c r="AD13" s="176">
        <v>1774.08</v>
      </c>
      <c r="AE13" s="176">
        <v>1774.08</v>
      </c>
      <c r="AF13" s="176">
        <v>-172.48</v>
      </c>
      <c r="AG13" s="176">
        <v>1774.08</v>
      </c>
      <c r="AH13" s="176">
        <v>0</v>
      </c>
      <c r="AI13" s="176">
        <v>1774.08</v>
      </c>
      <c r="AJ13" s="176">
        <v>591.36</v>
      </c>
      <c r="AK13" s="176">
        <v>0</v>
      </c>
      <c r="AL13" s="172">
        <v>0</v>
      </c>
      <c r="AM13" s="172"/>
      <c r="AN13" s="172">
        <v>0</v>
      </c>
      <c r="AO13" s="173">
        <f t="shared" si="1"/>
        <v>17740.800000000003</v>
      </c>
      <c r="AP13" s="177">
        <f t="shared" si="2"/>
        <v>1971.1999999999971</v>
      </c>
      <c r="AQ13" s="46" t="s">
        <v>1621</v>
      </c>
      <c r="AR13" s="61" t="s">
        <v>11</v>
      </c>
      <c r="AS13" s="43"/>
    </row>
    <row r="14" spans="1:45" s="40" customFormat="1" ht="50.15" customHeight="1">
      <c r="A14" s="174" t="s">
        <v>59</v>
      </c>
      <c r="B14" s="39" t="s">
        <v>60</v>
      </c>
      <c r="C14" s="39" t="s">
        <v>40</v>
      </c>
      <c r="D14" s="39" t="s">
        <v>49</v>
      </c>
      <c r="E14" s="39" t="s">
        <v>61</v>
      </c>
      <c r="F14" s="39" t="s">
        <v>62</v>
      </c>
      <c r="G14" s="39" t="s">
        <v>1104</v>
      </c>
      <c r="H14" s="39" t="s">
        <v>32</v>
      </c>
      <c r="I14" s="175">
        <v>39539</v>
      </c>
      <c r="J14" s="176">
        <v>16187</v>
      </c>
      <c r="K14" s="177">
        <f t="shared" si="0"/>
        <v>1618.7</v>
      </c>
      <c r="L14" s="177">
        <f t="shared" si="3"/>
        <v>14568.3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2225.71</v>
      </c>
      <c r="X14" s="176">
        <v>2913.66</v>
      </c>
      <c r="Y14" s="176">
        <v>2913.66</v>
      </c>
      <c r="Z14" s="176">
        <v>2913.66</v>
      </c>
      <c r="AA14" s="176">
        <v>1456.83</v>
      </c>
      <c r="AB14" s="176">
        <v>-5483.34</v>
      </c>
      <c r="AC14" s="176">
        <v>1456.83</v>
      </c>
      <c r="AD14" s="176">
        <v>1486.83</v>
      </c>
      <c r="AE14" s="176">
        <f>1486.83+30</f>
        <v>1516.83</v>
      </c>
      <c r="AF14" s="176">
        <v>-231.64</v>
      </c>
      <c r="AG14" s="176">
        <v>1456.83</v>
      </c>
      <c r="AH14" s="176">
        <v>0</v>
      </c>
      <c r="AI14" s="176">
        <v>1456.83</v>
      </c>
      <c r="AJ14" s="176">
        <v>485.61</v>
      </c>
      <c r="AK14" s="176">
        <v>0</v>
      </c>
      <c r="AL14" s="172">
        <v>0</v>
      </c>
      <c r="AM14" s="172"/>
      <c r="AN14" s="172">
        <v>0</v>
      </c>
      <c r="AO14" s="173">
        <f t="shared" si="1"/>
        <v>14568.3</v>
      </c>
      <c r="AP14" s="177">
        <f t="shared" si="2"/>
        <v>1618.7000000000007</v>
      </c>
      <c r="AQ14" s="46" t="s">
        <v>1621</v>
      </c>
      <c r="AR14" s="61" t="s">
        <v>11</v>
      </c>
      <c r="AS14" s="43"/>
    </row>
    <row r="15" spans="1:45" s="40" customFormat="1" ht="51" customHeight="1">
      <c r="A15" s="174" t="s">
        <v>63</v>
      </c>
      <c r="B15" s="39" t="s">
        <v>64</v>
      </c>
      <c r="C15" s="39" t="s">
        <v>40</v>
      </c>
      <c r="D15" s="39" t="s">
        <v>49</v>
      </c>
      <c r="E15" s="39" t="s">
        <v>65</v>
      </c>
      <c r="F15" s="39" t="s">
        <v>66</v>
      </c>
      <c r="G15" s="39" t="s">
        <v>1104</v>
      </c>
      <c r="H15" s="39" t="s">
        <v>32</v>
      </c>
      <c r="I15" s="175">
        <v>39539</v>
      </c>
      <c r="J15" s="176">
        <v>16187</v>
      </c>
      <c r="K15" s="177">
        <f t="shared" si="0"/>
        <v>1618.7</v>
      </c>
      <c r="L15" s="177">
        <f t="shared" si="3"/>
        <v>14568.3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2225.71</v>
      </c>
      <c r="X15" s="176">
        <v>2913.66</v>
      </c>
      <c r="Y15" s="176">
        <v>2913.66</v>
      </c>
      <c r="Z15" s="176">
        <v>2913.66</v>
      </c>
      <c r="AA15" s="176">
        <v>1456.83</v>
      </c>
      <c r="AB15" s="176">
        <v>-5483.34</v>
      </c>
      <c r="AC15" s="176">
        <v>1456.83</v>
      </c>
      <c r="AD15" s="176">
        <v>1486.83</v>
      </c>
      <c r="AE15" s="176">
        <f>1486.83+30</f>
        <v>1516.83</v>
      </c>
      <c r="AF15" s="176">
        <v>-231.64</v>
      </c>
      <c r="AG15" s="176">
        <v>1456.83</v>
      </c>
      <c r="AH15" s="176">
        <v>0</v>
      </c>
      <c r="AI15" s="176">
        <v>1456.83</v>
      </c>
      <c r="AJ15" s="176">
        <v>485.61</v>
      </c>
      <c r="AK15" s="176">
        <v>0</v>
      </c>
      <c r="AL15" s="172">
        <v>0</v>
      </c>
      <c r="AM15" s="172"/>
      <c r="AN15" s="172">
        <v>0</v>
      </c>
      <c r="AO15" s="173">
        <f t="shared" si="1"/>
        <v>14568.3</v>
      </c>
      <c r="AP15" s="177">
        <f t="shared" si="2"/>
        <v>1618.7000000000007</v>
      </c>
      <c r="AQ15" s="46" t="s">
        <v>1621</v>
      </c>
      <c r="AR15" s="61" t="s">
        <v>11</v>
      </c>
      <c r="AS15" s="43"/>
    </row>
    <row r="16" spans="1:45" s="40" customFormat="1" ht="28.5" customHeight="1">
      <c r="A16" s="174" t="s">
        <v>67</v>
      </c>
      <c r="B16" s="39" t="s">
        <v>68</v>
      </c>
      <c r="C16" s="39" t="s">
        <v>40</v>
      </c>
      <c r="D16" s="39" t="s">
        <v>49</v>
      </c>
      <c r="E16" s="39" t="s">
        <v>69</v>
      </c>
      <c r="F16" s="39" t="s">
        <v>70</v>
      </c>
      <c r="G16" s="39" t="s">
        <v>1104</v>
      </c>
      <c r="H16" s="39" t="s">
        <v>32</v>
      </c>
      <c r="I16" s="175">
        <v>39539</v>
      </c>
      <c r="J16" s="176">
        <v>16187</v>
      </c>
      <c r="K16" s="177">
        <f t="shared" si="0"/>
        <v>1618.7</v>
      </c>
      <c r="L16" s="177">
        <f t="shared" si="3"/>
        <v>14568.3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2225.71</v>
      </c>
      <c r="X16" s="176">
        <v>2913.66</v>
      </c>
      <c r="Y16" s="176">
        <v>2913.66</v>
      </c>
      <c r="Z16" s="176">
        <v>2913.66</v>
      </c>
      <c r="AA16" s="176">
        <v>1456.83</v>
      </c>
      <c r="AB16" s="176">
        <v>-5483.34</v>
      </c>
      <c r="AC16" s="176">
        <v>1456.83</v>
      </c>
      <c r="AD16" s="176">
        <v>1486.83</v>
      </c>
      <c r="AE16" s="176">
        <f>1486.83+30</f>
        <v>1516.83</v>
      </c>
      <c r="AF16" s="176">
        <v>-231.64</v>
      </c>
      <c r="AG16" s="176">
        <v>1456.83</v>
      </c>
      <c r="AH16" s="176">
        <v>0</v>
      </c>
      <c r="AI16" s="176">
        <v>1456.83</v>
      </c>
      <c r="AJ16" s="176">
        <v>485.61</v>
      </c>
      <c r="AK16" s="176">
        <v>0</v>
      </c>
      <c r="AL16" s="172">
        <v>0</v>
      </c>
      <c r="AM16" s="172"/>
      <c r="AN16" s="172">
        <v>0</v>
      </c>
      <c r="AO16" s="173">
        <f t="shared" si="1"/>
        <v>14568.3</v>
      </c>
      <c r="AP16" s="177">
        <f t="shared" si="2"/>
        <v>1618.7000000000007</v>
      </c>
      <c r="AQ16" s="46" t="s">
        <v>1621</v>
      </c>
      <c r="AR16" s="61" t="s">
        <v>11</v>
      </c>
      <c r="AS16" s="43"/>
    </row>
    <row r="17" spans="1:45" s="5" customFormat="1" ht="50.15" customHeight="1">
      <c r="A17" s="174" t="s">
        <v>71</v>
      </c>
      <c r="B17" s="39" t="s">
        <v>72</v>
      </c>
      <c r="C17" s="39" t="s">
        <v>73</v>
      </c>
      <c r="D17" s="39" t="s">
        <v>31</v>
      </c>
      <c r="E17" s="39" t="s">
        <v>74</v>
      </c>
      <c r="F17" s="39" t="s">
        <v>75</v>
      </c>
      <c r="G17" s="39" t="s">
        <v>1104</v>
      </c>
      <c r="H17" s="39" t="s">
        <v>18</v>
      </c>
      <c r="I17" s="175">
        <v>40878</v>
      </c>
      <c r="J17" s="176">
        <v>15980</v>
      </c>
      <c r="K17" s="177">
        <f t="shared" si="0"/>
        <v>1598</v>
      </c>
      <c r="L17" s="177">
        <f t="shared" si="3"/>
        <v>14382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1428.2</v>
      </c>
      <c r="AB17" s="176">
        <v>0</v>
      </c>
      <c r="AC17" s="176">
        <v>1428.2</v>
      </c>
      <c r="AD17" s="176">
        <v>1428.2</v>
      </c>
      <c r="AE17" s="176">
        <v>1428.2</v>
      </c>
      <c r="AF17" s="176">
        <v>40</v>
      </c>
      <c r="AG17" s="176">
        <v>1438.2</v>
      </c>
      <c r="AH17" s="176">
        <v>0</v>
      </c>
      <c r="AI17" s="176">
        <v>1438.2</v>
      </c>
      <c r="AJ17" s="176">
        <v>1438.2</v>
      </c>
      <c r="AK17" s="176">
        <v>1438.2</v>
      </c>
      <c r="AL17" s="176">
        <v>1438.2</v>
      </c>
      <c r="AM17" s="176"/>
      <c r="AN17" s="178">
        <v>1438.2</v>
      </c>
      <c r="AO17" s="173">
        <f t="shared" si="1"/>
        <v>14382.000000000004</v>
      </c>
      <c r="AP17" s="177">
        <f t="shared" si="2"/>
        <v>1597.9999999999964</v>
      </c>
      <c r="AQ17" s="39" t="s">
        <v>1621</v>
      </c>
      <c r="AR17" s="72" t="s">
        <v>11</v>
      </c>
      <c r="AS17" s="73"/>
    </row>
    <row r="18" spans="1:45" s="5" customFormat="1" ht="50.15" customHeight="1">
      <c r="A18" s="174" t="s">
        <v>76</v>
      </c>
      <c r="B18" s="39" t="s">
        <v>1785</v>
      </c>
      <c r="C18" s="39" t="s">
        <v>73</v>
      </c>
      <c r="D18" s="39" t="s">
        <v>31</v>
      </c>
      <c r="E18" s="39" t="s">
        <v>77</v>
      </c>
      <c r="F18" s="39" t="s">
        <v>75</v>
      </c>
      <c r="G18" s="39" t="s">
        <v>1104</v>
      </c>
      <c r="H18" s="39" t="s">
        <v>78</v>
      </c>
      <c r="I18" s="175">
        <v>40878</v>
      </c>
      <c r="J18" s="176">
        <v>15980</v>
      </c>
      <c r="K18" s="177">
        <f t="shared" si="0"/>
        <v>1598</v>
      </c>
      <c r="L18" s="177">
        <f t="shared" si="3"/>
        <v>14382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1428.2</v>
      </c>
      <c r="AB18" s="176">
        <v>0</v>
      </c>
      <c r="AC18" s="176">
        <v>1428.2</v>
      </c>
      <c r="AD18" s="176">
        <v>1428.2</v>
      </c>
      <c r="AE18" s="176">
        <v>1428.2</v>
      </c>
      <c r="AF18" s="176">
        <v>40</v>
      </c>
      <c r="AG18" s="176">
        <v>1438.2</v>
      </c>
      <c r="AH18" s="176">
        <v>0</v>
      </c>
      <c r="AI18" s="176">
        <v>1438.2</v>
      </c>
      <c r="AJ18" s="176">
        <v>1438.2</v>
      </c>
      <c r="AK18" s="176">
        <v>1438.2</v>
      </c>
      <c r="AL18" s="176">
        <v>1438.2</v>
      </c>
      <c r="AM18" s="176"/>
      <c r="AN18" s="178">
        <v>1438.2</v>
      </c>
      <c r="AO18" s="173">
        <f t="shared" si="1"/>
        <v>14382.000000000004</v>
      </c>
      <c r="AP18" s="177">
        <f t="shared" si="2"/>
        <v>1597.9999999999964</v>
      </c>
      <c r="AQ18" s="39" t="s">
        <v>1621</v>
      </c>
      <c r="AR18" s="72" t="s">
        <v>11</v>
      </c>
      <c r="AS18" s="73"/>
    </row>
    <row r="19" spans="1:45" s="5" customFormat="1" ht="50.15" customHeight="1">
      <c r="A19" s="174" t="s">
        <v>79</v>
      </c>
      <c r="B19" s="39" t="s">
        <v>1786</v>
      </c>
      <c r="C19" s="39" t="s">
        <v>73</v>
      </c>
      <c r="D19" s="39" t="s">
        <v>31</v>
      </c>
      <c r="E19" s="39" t="s">
        <v>80</v>
      </c>
      <c r="F19" s="39" t="s">
        <v>75</v>
      </c>
      <c r="G19" s="39" t="s">
        <v>1104</v>
      </c>
      <c r="H19" s="39" t="s">
        <v>78</v>
      </c>
      <c r="I19" s="175">
        <v>40878</v>
      </c>
      <c r="J19" s="176">
        <v>15980</v>
      </c>
      <c r="K19" s="177">
        <f t="shared" si="0"/>
        <v>1598</v>
      </c>
      <c r="L19" s="177">
        <f t="shared" si="3"/>
        <v>14382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1428.2</v>
      </c>
      <c r="AB19" s="176">
        <v>0</v>
      </c>
      <c r="AC19" s="176">
        <v>1428.2</v>
      </c>
      <c r="AD19" s="176">
        <v>1428.2</v>
      </c>
      <c r="AE19" s="176">
        <v>1428.2</v>
      </c>
      <c r="AF19" s="176">
        <v>40</v>
      </c>
      <c r="AG19" s="176">
        <v>1438.2</v>
      </c>
      <c r="AH19" s="176">
        <v>0</v>
      </c>
      <c r="AI19" s="176">
        <v>1438.2</v>
      </c>
      <c r="AJ19" s="176">
        <v>1438.2</v>
      </c>
      <c r="AK19" s="176">
        <v>1438.2</v>
      </c>
      <c r="AL19" s="176">
        <v>1438.2</v>
      </c>
      <c r="AM19" s="176"/>
      <c r="AN19" s="178">
        <v>1438.2</v>
      </c>
      <c r="AO19" s="173">
        <f t="shared" si="1"/>
        <v>14382.000000000004</v>
      </c>
      <c r="AP19" s="177">
        <f t="shared" si="2"/>
        <v>1597.9999999999964</v>
      </c>
      <c r="AQ19" s="39" t="s">
        <v>1621</v>
      </c>
      <c r="AR19" s="72" t="s">
        <v>11</v>
      </c>
      <c r="AS19" s="73"/>
    </row>
    <row r="20" spans="1:45" s="5" customFormat="1" ht="50.15" customHeight="1">
      <c r="A20" s="174" t="s">
        <v>1480</v>
      </c>
      <c r="B20" s="39" t="s">
        <v>1787</v>
      </c>
      <c r="C20" s="39" t="s">
        <v>1486</v>
      </c>
      <c r="D20" s="39" t="s">
        <v>49</v>
      </c>
      <c r="E20" s="179" t="s">
        <v>1487</v>
      </c>
      <c r="F20" s="179" t="s">
        <v>1493</v>
      </c>
      <c r="G20" s="39" t="s">
        <v>1104</v>
      </c>
      <c r="H20" s="179" t="s">
        <v>1494</v>
      </c>
      <c r="I20" s="175">
        <v>42200</v>
      </c>
      <c r="J20" s="176">
        <v>21500</v>
      </c>
      <c r="K20" s="177">
        <f t="shared" si="0"/>
        <v>2150</v>
      </c>
      <c r="L20" s="177">
        <f t="shared" si="3"/>
        <v>19350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v>967.5</v>
      </c>
      <c r="AF20" s="176">
        <v>0</v>
      </c>
      <c r="AG20" s="176">
        <v>1935</v>
      </c>
      <c r="AH20" s="176">
        <v>0</v>
      </c>
      <c r="AI20" s="176">
        <v>1935</v>
      </c>
      <c r="AJ20" s="176">
        <v>1935</v>
      </c>
      <c r="AK20" s="176">
        <v>1935</v>
      </c>
      <c r="AL20" s="176">
        <v>1935</v>
      </c>
      <c r="AM20" s="176"/>
      <c r="AN20" s="178">
        <v>1935</v>
      </c>
      <c r="AO20" s="173">
        <f t="shared" si="1"/>
        <v>12577.5</v>
      </c>
      <c r="AP20" s="177">
        <f t="shared" si="2"/>
        <v>8922.5</v>
      </c>
      <c r="AQ20" s="39" t="s">
        <v>1621</v>
      </c>
      <c r="AR20" s="72" t="s">
        <v>11</v>
      </c>
      <c r="AS20" s="73"/>
    </row>
    <row r="21" spans="1:45" s="5" customFormat="1" ht="50.15" customHeight="1">
      <c r="A21" s="174" t="s">
        <v>1481</v>
      </c>
      <c r="B21" s="39" t="s">
        <v>1788</v>
      </c>
      <c r="C21" s="39" t="s">
        <v>1486</v>
      </c>
      <c r="D21" s="39" t="s">
        <v>49</v>
      </c>
      <c r="E21" s="179" t="s">
        <v>1488</v>
      </c>
      <c r="F21" s="179" t="s">
        <v>1493</v>
      </c>
      <c r="G21" s="39" t="s">
        <v>1104</v>
      </c>
      <c r="H21" s="179" t="s">
        <v>1494</v>
      </c>
      <c r="I21" s="175">
        <v>42200</v>
      </c>
      <c r="J21" s="176">
        <v>21500</v>
      </c>
      <c r="K21" s="177">
        <f t="shared" si="0"/>
        <v>2150</v>
      </c>
      <c r="L21" s="177">
        <f t="shared" si="3"/>
        <v>19350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176">
        <v>0</v>
      </c>
      <c r="AD21" s="176">
        <v>0</v>
      </c>
      <c r="AE21" s="176">
        <v>967.5</v>
      </c>
      <c r="AF21" s="176">
        <v>0</v>
      </c>
      <c r="AG21" s="176">
        <v>1935</v>
      </c>
      <c r="AH21" s="176">
        <v>0</v>
      </c>
      <c r="AI21" s="176">
        <v>1935</v>
      </c>
      <c r="AJ21" s="176">
        <v>1935</v>
      </c>
      <c r="AK21" s="176">
        <v>1935</v>
      </c>
      <c r="AL21" s="176">
        <v>1935</v>
      </c>
      <c r="AM21" s="176"/>
      <c r="AN21" s="178">
        <v>1935</v>
      </c>
      <c r="AO21" s="173">
        <f t="shared" si="1"/>
        <v>12577.5</v>
      </c>
      <c r="AP21" s="177">
        <f t="shared" si="2"/>
        <v>8922.5</v>
      </c>
      <c r="AQ21" s="39" t="s">
        <v>1621</v>
      </c>
      <c r="AR21" s="72" t="s">
        <v>11</v>
      </c>
      <c r="AS21" s="73"/>
    </row>
    <row r="22" spans="1:45" s="5" customFormat="1" ht="50.15" customHeight="1">
      <c r="A22" s="174" t="s">
        <v>1482</v>
      </c>
      <c r="B22" s="39" t="s">
        <v>1789</v>
      </c>
      <c r="C22" s="39" t="s">
        <v>1486</v>
      </c>
      <c r="D22" s="39" t="s">
        <v>49</v>
      </c>
      <c r="E22" s="179" t="s">
        <v>1489</v>
      </c>
      <c r="F22" s="179" t="s">
        <v>1493</v>
      </c>
      <c r="G22" s="39" t="s">
        <v>1104</v>
      </c>
      <c r="H22" s="179" t="s">
        <v>1494</v>
      </c>
      <c r="I22" s="175">
        <v>42200</v>
      </c>
      <c r="J22" s="176">
        <v>21500</v>
      </c>
      <c r="K22" s="177">
        <f t="shared" si="0"/>
        <v>2150</v>
      </c>
      <c r="L22" s="177">
        <f t="shared" si="3"/>
        <v>19350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76">
        <v>0</v>
      </c>
      <c r="AC22" s="176">
        <v>0</v>
      </c>
      <c r="AD22" s="176">
        <v>0</v>
      </c>
      <c r="AE22" s="176">
        <v>967.5</v>
      </c>
      <c r="AF22" s="176">
        <v>0</v>
      </c>
      <c r="AG22" s="176">
        <v>1935</v>
      </c>
      <c r="AH22" s="176">
        <v>0</v>
      </c>
      <c r="AI22" s="176">
        <v>1935</v>
      </c>
      <c r="AJ22" s="176">
        <v>1935</v>
      </c>
      <c r="AK22" s="176">
        <v>1935</v>
      </c>
      <c r="AL22" s="176">
        <v>1935</v>
      </c>
      <c r="AM22" s="176"/>
      <c r="AN22" s="178">
        <v>1935</v>
      </c>
      <c r="AO22" s="173">
        <f t="shared" si="1"/>
        <v>12577.5</v>
      </c>
      <c r="AP22" s="177">
        <f t="shared" si="2"/>
        <v>8922.5</v>
      </c>
      <c r="AQ22" s="39" t="s">
        <v>1621</v>
      </c>
      <c r="AR22" s="72" t="s">
        <v>11</v>
      </c>
      <c r="AS22" s="73"/>
    </row>
    <row r="23" spans="1:45" s="5" customFormat="1" ht="50.15" customHeight="1">
      <c r="A23" s="174" t="s">
        <v>1483</v>
      </c>
      <c r="B23" s="39" t="s">
        <v>1790</v>
      </c>
      <c r="C23" s="39" t="s">
        <v>1486</v>
      </c>
      <c r="D23" s="39" t="s">
        <v>49</v>
      </c>
      <c r="E23" s="179" t="s">
        <v>1490</v>
      </c>
      <c r="F23" s="179" t="s">
        <v>1493</v>
      </c>
      <c r="G23" s="39" t="s">
        <v>1104</v>
      </c>
      <c r="H23" s="179" t="s">
        <v>1494</v>
      </c>
      <c r="I23" s="175">
        <v>42200</v>
      </c>
      <c r="J23" s="176">
        <v>21500</v>
      </c>
      <c r="K23" s="177">
        <f t="shared" si="0"/>
        <v>2150</v>
      </c>
      <c r="L23" s="177">
        <f t="shared" si="3"/>
        <v>19350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6">
        <v>0</v>
      </c>
      <c r="AB23" s="176">
        <v>0</v>
      </c>
      <c r="AC23" s="176">
        <v>0</v>
      </c>
      <c r="AD23" s="176">
        <v>0</v>
      </c>
      <c r="AE23" s="176">
        <v>967.5</v>
      </c>
      <c r="AF23" s="176">
        <v>0</v>
      </c>
      <c r="AG23" s="176">
        <v>1935</v>
      </c>
      <c r="AH23" s="176">
        <v>0</v>
      </c>
      <c r="AI23" s="176">
        <v>1935</v>
      </c>
      <c r="AJ23" s="176">
        <v>1935</v>
      </c>
      <c r="AK23" s="176">
        <v>1935</v>
      </c>
      <c r="AL23" s="176">
        <v>1935</v>
      </c>
      <c r="AM23" s="176"/>
      <c r="AN23" s="178">
        <v>1935</v>
      </c>
      <c r="AO23" s="173">
        <f t="shared" si="1"/>
        <v>12577.5</v>
      </c>
      <c r="AP23" s="177">
        <f t="shared" si="2"/>
        <v>8922.5</v>
      </c>
      <c r="AQ23" s="39" t="s">
        <v>1621</v>
      </c>
      <c r="AR23" s="72" t="s">
        <v>11</v>
      </c>
      <c r="AS23" s="73"/>
    </row>
    <row r="24" spans="1:45" s="5" customFormat="1" ht="50.15" customHeight="1">
      <c r="A24" s="174" t="s">
        <v>1484</v>
      </c>
      <c r="B24" s="39" t="s">
        <v>1791</v>
      </c>
      <c r="C24" s="39" t="s">
        <v>1486</v>
      </c>
      <c r="D24" s="39" t="s">
        <v>49</v>
      </c>
      <c r="E24" s="179" t="s">
        <v>1491</v>
      </c>
      <c r="F24" s="179" t="s">
        <v>1493</v>
      </c>
      <c r="G24" s="39" t="s">
        <v>1104</v>
      </c>
      <c r="H24" s="179" t="s">
        <v>1494</v>
      </c>
      <c r="I24" s="175">
        <v>42200</v>
      </c>
      <c r="J24" s="176">
        <v>21500</v>
      </c>
      <c r="K24" s="177">
        <f t="shared" si="0"/>
        <v>2150</v>
      </c>
      <c r="L24" s="177">
        <f t="shared" si="3"/>
        <v>19350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967.5</v>
      </c>
      <c r="AF24" s="176">
        <v>0</v>
      </c>
      <c r="AG24" s="176">
        <v>1935</v>
      </c>
      <c r="AH24" s="176">
        <v>0</v>
      </c>
      <c r="AI24" s="176">
        <v>1935</v>
      </c>
      <c r="AJ24" s="176">
        <v>1935</v>
      </c>
      <c r="AK24" s="176">
        <v>1935</v>
      </c>
      <c r="AL24" s="176">
        <v>1935</v>
      </c>
      <c r="AM24" s="176"/>
      <c r="AN24" s="178">
        <v>1935</v>
      </c>
      <c r="AO24" s="173">
        <f t="shared" si="1"/>
        <v>12577.5</v>
      </c>
      <c r="AP24" s="177">
        <f t="shared" si="2"/>
        <v>8922.5</v>
      </c>
      <c r="AQ24" s="39" t="s">
        <v>1621</v>
      </c>
      <c r="AR24" s="72" t="s">
        <v>11</v>
      </c>
      <c r="AS24" s="73"/>
    </row>
    <row r="25" spans="1:45" s="5" customFormat="1" ht="50.15" customHeight="1">
      <c r="A25" s="174" t="s">
        <v>1485</v>
      </c>
      <c r="B25" s="39" t="s">
        <v>1792</v>
      </c>
      <c r="C25" s="39" t="s">
        <v>1486</v>
      </c>
      <c r="D25" s="39" t="s">
        <v>49</v>
      </c>
      <c r="E25" s="179" t="s">
        <v>1492</v>
      </c>
      <c r="F25" s="179" t="s">
        <v>1493</v>
      </c>
      <c r="G25" s="39" t="s">
        <v>1104</v>
      </c>
      <c r="H25" s="179" t="s">
        <v>1494</v>
      </c>
      <c r="I25" s="175">
        <v>42200</v>
      </c>
      <c r="J25" s="176">
        <v>21500</v>
      </c>
      <c r="K25" s="177">
        <f t="shared" si="0"/>
        <v>2150</v>
      </c>
      <c r="L25" s="177">
        <f t="shared" si="3"/>
        <v>19350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967.5</v>
      </c>
      <c r="AF25" s="176">
        <v>0</v>
      </c>
      <c r="AG25" s="176">
        <v>1935</v>
      </c>
      <c r="AH25" s="176">
        <v>0</v>
      </c>
      <c r="AI25" s="176">
        <v>1935</v>
      </c>
      <c r="AJ25" s="176">
        <v>1935</v>
      </c>
      <c r="AK25" s="176">
        <v>1935</v>
      </c>
      <c r="AL25" s="176">
        <v>1935</v>
      </c>
      <c r="AM25" s="176"/>
      <c r="AN25" s="178">
        <v>1935</v>
      </c>
      <c r="AO25" s="173">
        <f t="shared" si="1"/>
        <v>12577.5</v>
      </c>
      <c r="AP25" s="177">
        <f t="shared" si="2"/>
        <v>8922.5</v>
      </c>
      <c r="AQ25" s="39" t="s">
        <v>1621</v>
      </c>
      <c r="AR25" s="72" t="s">
        <v>11</v>
      </c>
      <c r="AS25" s="73"/>
    </row>
    <row r="26" spans="1:45" s="5" customFormat="1" ht="50.15" customHeight="1">
      <c r="A26" s="174" t="s">
        <v>1596</v>
      </c>
      <c r="B26" s="39" t="s">
        <v>1793</v>
      </c>
      <c r="C26" s="39" t="s">
        <v>2066</v>
      </c>
      <c r="D26" s="39" t="s">
        <v>1597</v>
      </c>
      <c r="E26" s="179" t="s">
        <v>1741</v>
      </c>
      <c r="F26" s="179" t="s">
        <v>1598</v>
      </c>
      <c r="G26" s="39" t="s">
        <v>1104</v>
      </c>
      <c r="H26" s="179" t="s">
        <v>33</v>
      </c>
      <c r="I26" s="175">
        <v>42370</v>
      </c>
      <c r="J26" s="176">
        <v>57645.62</v>
      </c>
      <c r="K26" s="177">
        <f t="shared" si="0"/>
        <v>5764.5620000000008</v>
      </c>
      <c r="L26" s="177">
        <f t="shared" si="3"/>
        <v>51881.058000000005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5188.1099999999997</v>
      </c>
      <c r="AH26" s="176">
        <v>0</v>
      </c>
      <c r="AI26" s="176">
        <v>5188.1099999999997</v>
      </c>
      <c r="AJ26" s="176">
        <v>5188.1099999999997</v>
      </c>
      <c r="AK26" s="176">
        <v>5188.1099999999997</v>
      </c>
      <c r="AL26" s="176">
        <v>5188.1099999999997</v>
      </c>
      <c r="AM26" s="176"/>
      <c r="AN26" s="178">
        <v>5188.1099999999997</v>
      </c>
      <c r="AO26" s="173">
        <f t="shared" si="1"/>
        <v>31128.66</v>
      </c>
      <c r="AP26" s="177">
        <f t="shared" si="2"/>
        <v>26516.960000000003</v>
      </c>
      <c r="AQ26" s="39" t="s">
        <v>1621</v>
      </c>
      <c r="AR26" s="72" t="s">
        <v>11</v>
      </c>
      <c r="AS26" s="73"/>
    </row>
    <row r="27" spans="1:45" s="5" customFormat="1" ht="50.15" customHeight="1">
      <c r="A27" s="174" t="s">
        <v>2269</v>
      </c>
      <c r="B27" s="39" t="s">
        <v>1792</v>
      </c>
      <c r="C27" s="39" t="s">
        <v>2066</v>
      </c>
      <c r="D27" s="39" t="s">
        <v>15</v>
      </c>
      <c r="E27" s="180" t="s">
        <v>2114</v>
      </c>
      <c r="F27" s="180" t="s">
        <v>2113</v>
      </c>
      <c r="G27" s="39" t="s">
        <v>1104</v>
      </c>
      <c r="H27" s="179"/>
      <c r="I27" s="175">
        <v>43861</v>
      </c>
      <c r="J27" s="176">
        <v>23253</v>
      </c>
      <c r="K27" s="177">
        <f t="shared" si="0"/>
        <v>2325.3000000000002</v>
      </c>
      <c r="L27" s="177">
        <f t="shared" si="3"/>
        <v>20927.7</v>
      </c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>
        <v>0</v>
      </c>
      <c r="AH27" s="176">
        <v>0</v>
      </c>
      <c r="AI27" s="176">
        <v>0</v>
      </c>
      <c r="AJ27" s="176">
        <v>0</v>
      </c>
      <c r="AK27" s="176">
        <v>0</v>
      </c>
      <c r="AL27" s="176">
        <v>1918.37</v>
      </c>
      <c r="AM27" s="176"/>
      <c r="AN27" s="178">
        <v>2092.77</v>
      </c>
      <c r="AO27" s="173">
        <f t="shared" si="1"/>
        <v>4011.14</v>
      </c>
      <c r="AP27" s="177">
        <f t="shared" si="2"/>
        <v>19241.86</v>
      </c>
      <c r="AQ27" s="39"/>
      <c r="AR27" s="72"/>
      <c r="AS27" s="73"/>
    </row>
    <row r="28" spans="1:45" s="5" customFormat="1" ht="50.15" customHeight="1">
      <c r="A28" s="174" t="s">
        <v>2270</v>
      </c>
      <c r="B28" s="39" t="s">
        <v>2093</v>
      </c>
      <c r="C28" s="39" t="s">
        <v>2066</v>
      </c>
      <c r="D28" s="39" t="s">
        <v>15</v>
      </c>
      <c r="E28" s="180" t="s">
        <v>2115</v>
      </c>
      <c r="F28" s="180" t="s">
        <v>2113</v>
      </c>
      <c r="G28" s="39" t="s">
        <v>1104</v>
      </c>
      <c r="H28" s="179"/>
      <c r="I28" s="175">
        <v>43861</v>
      </c>
      <c r="J28" s="176">
        <v>23253</v>
      </c>
      <c r="K28" s="177">
        <f t="shared" ref="K28:K32" si="4">J28*0.1</f>
        <v>2325.3000000000002</v>
      </c>
      <c r="L28" s="177">
        <f t="shared" ref="L28:L32" si="5">+J28-K28</f>
        <v>20927.7</v>
      </c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>
        <v>0</v>
      </c>
      <c r="AH28" s="176">
        <v>0</v>
      </c>
      <c r="AI28" s="176">
        <v>0</v>
      </c>
      <c r="AJ28" s="176">
        <v>0</v>
      </c>
      <c r="AK28" s="176">
        <v>0</v>
      </c>
      <c r="AL28" s="176">
        <v>1918.37</v>
      </c>
      <c r="AM28" s="176"/>
      <c r="AN28" s="178">
        <v>2092.77</v>
      </c>
      <c r="AO28" s="173">
        <f t="shared" si="1"/>
        <v>4011.14</v>
      </c>
      <c r="AP28" s="177">
        <f t="shared" si="2"/>
        <v>19241.86</v>
      </c>
      <c r="AQ28" s="39"/>
      <c r="AR28" s="72"/>
      <c r="AS28" s="73"/>
    </row>
    <row r="29" spans="1:45" s="5" customFormat="1" ht="50.15" customHeight="1">
      <c r="A29" s="174" t="s">
        <v>2271</v>
      </c>
      <c r="B29" s="39" t="s">
        <v>2094</v>
      </c>
      <c r="C29" s="39" t="s">
        <v>2066</v>
      </c>
      <c r="D29" s="39" t="s">
        <v>15</v>
      </c>
      <c r="E29" s="180" t="s">
        <v>2116</v>
      </c>
      <c r="F29" s="180" t="s">
        <v>2113</v>
      </c>
      <c r="G29" s="39" t="s">
        <v>1104</v>
      </c>
      <c r="H29" s="179"/>
      <c r="I29" s="175">
        <v>43861</v>
      </c>
      <c r="J29" s="176">
        <v>23253</v>
      </c>
      <c r="K29" s="177">
        <f t="shared" si="4"/>
        <v>2325.3000000000002</v>
      </c>
      <c r="L29" s="177">
        <f t="shared" si="5"/>
        <v>20927.7</v>
      </c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>
        <v>0</v>
      </c>
      <c r="AH29" s="176">
        <v>0</v>
      </c>
      <c r="AI29" s="176">
        <v>0</v>
      </c>
      <c r="AJ29" s="176">
        <v>0</v>
      </c>
      <c r="AK29" s="176">
        <v>0</v>
      </c>
      <c r="AL29" s="176">
        <v>1918.37</v>
      </c>
      <c r="AM29" s="176"/>
      <c r="AN29" s="178">
        <v>2092.77</v>
      </c>
      <c r="AO29" s="173">
        <f t="shared" si="1"/>
        <v>4011.14</v>
      </c>
      <c r="AP29" s="177">
        <f t="shared" si="2"/>
        <v>19241.86</v>
      </c>
      <c r="AQ29" s="39"/>
      <c r="AR29" s="72"/>
      <c r="AS29" s="73"/>
    </row>
    <row r="30" spans="1:45" s="5" customFormat="1" ht="50.15" customHeight="1">
      <c r="A30" s="174" t="s">
        <v>2272</v>
      </c>
      <c r="B30" s="39" t="s">
        <v>2095</v>
      </c>
      <c r="C30" s="39" t="s">
        <v>2066</v>
      </c>
      <c r="D30" s="39" t="s">
        <v>15</v>
      </c>
      <c r="E30" s="181" t="s">
        <v>2117</v>
      </c>
      <c r="F30" s="180" t="s">
        <v>2113</v>
      </c>
      <c r="G30" s="39" t="s">
        <v>1104</v>
      </c>
      <c r="H30" s="179"/>
      <c r="I30" s="175">
        <v>43861</v>
      </c>
      <c r="J30" s="176">
        <v>23253</v>
      </c>
      <c r="K30" s="177">
        <f t="shared" si="4"/>
        <v>2325.3000000000002</v>
      </c>
      <c r="L30" s="177">
        <f t="shared" si="5"/>
        <v>20927.7</v>
      </c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>
        <v>0</v>
      </c>
      <c r="AH30" s="176">
        <v>0</v>
      </c>
      <c r="AI30" s="176">
        <v>0</v>
      </c>
      <c r="AJ30" s="176">
        <v>0</v>
      </c>
      <c r="AK30" s="176">
        <v>0</v>
      </c>
      <c r="AL30" s="176">
        <v>1918.37</v>
      </c>
      <c r="AM30" s="176"/>
      <c r="AN30" s="178">
        <v>2092.77</v>
      </c>
      <c r="AO30" s="173">
        <f t="shared" si="1"/>
        <v>4011.14</v>
      </c>
      <c r="AP30" s="177">
        <f t="shared" si="2"/>
        <v>19241.86</v>
      </c>
      <c r="AQ30" s="39"/>
      <c r="AR30" s="72"/>
      <c r="AS30" s="73"/>
    </row>
    <row r="31" spans="1:45" s="5" customFormat="1" ht="50.15" customHeight="1">
      <c r="A31" s="174" t="s">
        <v>2273</v>
      </c>
      <c r="B31" s="39" t="s">
        <v>2096</v>
      </c>
      <c r="C31" s="39" t="s">
        <v>2066</v>
      </c>
      <c r="D31" s="39" t="s">
        <v>15</v>
      </c>
      <c r="E31" s="180" t="s">
        <v>2118</v>
      </c>
      <c r="F31" s="180" t="s">
        <v>2113</v>
      </c>
      <c r="G31" s="39" t="s">
        <v>1104</v>
      </c>
      <c r="H31" s="179"/>
      <c r="I31" s="175">
        <v>43861</v>
      </c>
      <c r="J31" s="176">
        <v>23253</v>
      </c>
      <c r="K31" s="177">
        <f t="shared" si="4"/>
        <v>2325.3000000000002</v>
      </c>
      <c r="L31" s="177">
        <f t="shared" si="5"/>
        <v>20927.7</v>
      </c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>
        <v>0</v>
      </c>
      <c r="AH31" s="176">
        <v>0</v>
      </c>
      <c r="AI31" s="176">
        <v>0</v>
      </c>
      <c r="AJ31" s="176">
        <v>0</v>
      </c>
      <c r="AK31" s="176">
        <v>0</v>
      </c>
      <c r="AL31" s="176">
        <v>1918.37</v>
      </c>
      <c r="AM31" s="176"/>
      <c r="AN31" s="178">
        <v>2092.77</v>
      </c>
      <c r="AO31" s="173">
        <f t="shared" si="1"/>
        <v>4011.14</v>
      </c>
      <c r="AP31" s="177">
        <f t="shared" si="2"/>
        <v>19241.86</v>
      </c>
      <c r="AQ31" s="39"/>
      <c r="AR31" s="72"/>
      <c r="AS31" s="73"/>
    </row>
    <row r="32" spans="1:45" s="5" customFormat="1" ht="51" customHeight="1">
      <c r="A32" s="174" t="s">
        <v>2274</v>
      </c>
      <c r="B32" s="39" t="s">
        <v>2097</v>
      </c>
      <c r="C32" s="39" t="s">
        <v>2066</v>
      </c>
      <c r="D32" s="39" t="s">
        <v>15</v>
      </c>
      <c r="E32" s="180" t="s">
        <v>2119</v>
      </c>
      <c r="F32" s="180" t="s">
        <v>2113</v>
      </c>
      <c r="G32" s="39" t="s">
        <v>1104</v>
      </c>
      <c r="H32" s="179"/>
      <c r="I32" s="175">
        <v>43861</v>
      </c>
      <c r="J32" s="176">
        <v>23253</v>
      </c>
      <c r="K32" s="177">
        <f t="shared" si="4"/>
        <v>2325.3000000000002</v>
      </c>
      <c r="L32" s="177">
        <f t="shared" si="5"/>
        <v>20927.7</v>
      </c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>
        <v>0</v>
      </c>
      <c r="AH32" s="176">
        <v>0</v>
      </c>
      <c r="AI32" s="176">
        <v>0</v>
      </c>
      <c r="AJ32" s="176">
        <v>0</v>
      </c>
      <c r="AK32" s="176">
        <v>0</v>
      </c>
      <c r="AL32" s="176">
        <v>1918.37</v>
      </c>
      <c r="AM32" s="176"/>
      <c r="AN32" s="178">
        <v>2092.77</v>
      </c>
      <c r="AO32" s="173">
        <f t="shared" si="1"/>
        <v>4011.14</v>
      </c>
      <c r="AP32" s="177">
        <f t="shared" si="2"/>
        <v>19241.86</v>
      </c>
      <c r="AQ32" s="39"/>
      <c r="AR32" s="72"/>
      <c r="AS32" s="73"/>
    </row>
    <row r="33" spans="1:45" s="40" customFormat="1" ht="50.15" customHeight="1">
      <c r="A33" s="174" t="s">
        <v>1079</v>
      </c>
      <c r="B33" s="39" t="s">
        <v>1247</v>
      </c>
      <c r="C33" s="39" t="s">
        <v>1080</v>
      </c>
      <c r="D33" s="39" t="s">
        <v>1081</v>
      </c>
      <c r="E33" s="39" t="s">
        <v>1082</v>
      </c>
      <c r="F33" s="39" t="s">
        <v>1083</v>
      </c>
      <c r="G33" s="39" t="s">
        <v>869</v>
      </c>
      <c r="H33" s="39" t="s">
        <v>18</v>
      </c>
      <c r="I33" s="175">
        <v>38353</v>
      </c>
      <c r="J33" s="176">
        <v>5670</v>
      </c>
      <c r="K33" s="177">
        <f t="shared" si="0"/>
        <v>567</v>
      </c>
      <c r="L33" s="177">
        <f t="shared" si="3"/>
        <v>5103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176">
        <v>3572.1</v>
      </c>
      <c r="AB33" s="176">
        <v>0</v>
      </c>
      <c r="AC33" s="176">
        <v>510.3</v>
      </c>
      <c r="AD33" s="176">
        <v>510.3</v>
      </c>
      <c r="AE33" s="176">
        <v>510.3</v>
      </c>
      <c r="AF33" s="176">
        <v>0</v>
      </c>
      <c r="AG33" s="176">
        <v>0</v>
      </c>
      <c r="AH33" s="176">
        <v>0</v>
      </c>
      <c r="AI33" s="176">
        <v>0</v>
      </c>
      <c r="AJ33" s="176">
        <v>0</v>
      </c>
      <c r="AK33" s="176">
        <v>0</v>
      </c>
      <c r="AL33" s="176">
        <v>0</v>
      </c>
      <c r="AM33" s="176"/>
      <c r="AN33" s="176">
        <v>0</v>
      </c>
      <c r="AO33" s="173">
        <f t="shared" si="1"/>
        <v>5103</v>
      </c>
      <c r="AP33" s="177">
        <f t="shared" si="2"/>
        <v>567</v>
      </c>
      <c r="AQ33" s="46" t="s">
        <v>1621</v>
      </c>
      <c r="AR33" s="61" t="s">
        <v>11</v>
      </c>
      <c r="AS33" s="43"/>
    </row>
    <row r="34" spans="1:45" s="40" customFormat="1" ht="50.15" customHeight="1">
      <c r="A34" s="174" t="s">
        <v>1084</v>
      </c>
      <c r="B34" s="39" t="s">
        <v>1248</v>
      </c>
      <c r="C34" s="39" t="s">
        <v>1080</v>
      </c>
      <c r="D34" s="39" t="s">
        <v>1085</v>
      </c>
      <c r="E34" s="39" t="s">
        <v>1086</v>
      </c>
      <c r="F34" s="39" t="s">
        <v>1087</v>
      </c>
      <c r="G34" s="39" t="s">
        <v>869</v>
      </c>
      <c r="H34" s="39" t="s">
        <v>18</v>
      </c>
      <c r="I34" s="175">
        <v>39814</v>
      </c>
      <c r="J34" s="176">
        <v>10575</v>
      </c>
      <c r="K34" s="177">
        <f t="shared" si="0"/>
        <v>1057.5</v>
      </c>
      <c r="L34" s="177">
        <f t="shared" si="3"/>
        <v>9517.5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6">
        <v>0</v>
      </c>
      <c r="W34" s="176">
        <v>0</v>
      </c>
      <c r="X34" s="176">
        <v>0</v>
      </c>
      <c r="Y34" s="176">
        <v>0</v>
      </c>
      <c r="Z34" s="176">
        <v>0</v>
      </c>
      <c r="AA34" s="176">
        <v>2855.72</v>
      </c>
      <c r="AB34" s="176">
        <v>0</v>
      </c>
      <c r="AC34" s="176">
        <v>951.75</v>
      </c>
      <c r="AD34" s="176">
        <v>951.75</v>
      </c>
      <c r="AE34" s="176">
        <v>951.75</v>
      </c>
      <c r="AF34" s="176">
        <v>0</v>
      </c>
      <c r="AG34" s="176">
        <v>951.75</v>
      </c>
      <c r="AH34" s="176">
        <v>0</v>
      </c>
      <c r="AI34" s="176">
        <v>951.75</v>
      </c>
      <c r="AJ34" s="176">
        <v>951.75</v>
      </c>
      <c r="AK34" s="176">
        <v>951.28</v>
      </c>
      <c r="AL34" s="176">
        <v>0</v>
      </c>
      <c r="AM34" s="176"/>
      <c r="AN34" s="176">
        <v>0</v>
      </c>
      <c r="AO34" s="173">
        <f t="shared" si="1"/>
        <v>9517.5</v>
      </c>
      <c r="AP34" s="177">
        <f t="shared" si="2"/>
        <v>1057.5</v>
      </c>
      <c r="AQ34" s="46" t="s">
        <v>1621</v>
      </c>
      <c r="AR34" s="61" t="s">
        <v>11</v>
      </c>
      <c r="AS34" s="43"/>
    </row>
    <row r="35" spans="1:45" s="40" customFormat="1" ht="50.15" customHeight="1">
      <c r="A35" s="174" t="s">
        <v>1088</v>
      </c>
      <c r="B35" s="39" t="s">
        <v>1249</v>
      </c>
      <c r="C35" s="39" t="s">
        <v>1080</v>
      </c>
      <c r="D35" s="39" t="s">
        <v>1085</v>
      </c>
      <c r="E35" s="39" t="s">
        <v>1089</v>
      </c>
      <c r="F35" s="39" t="s">
        <v>1087</v>
      </c>
      <c r="G35" s="39" t="s">
        <v>869</v>
      </c>
      <c r="H35" s="39" t="s">
        <v>18</v>
      </c>
      <c r="I35" s="175">
        <v>39814</v>
      </c>
      <c r="J35" s="176">
        <v>10575</v>
      </c>
      <c r="K35" s="177">
        <f t="shared" si="0"/>
        <v>1057.5</v>
      </c>
      <c r="L35" s="177">
        <f t="shared" si="3"/>
        <v>9517.5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0</v>
      </c>
      <c r="Y35" s="176">
        <v>0</v>
      </c>
      <c r="Z35" s="176">
        <v>0</v>
      </c>
      <c r="AA35" s="176">
        <v>2855.72</v>
      </c>
      <c r="AB35" s="176">
        <v>0</v>
      </c>
      <c r="AC35" s="176">
        <v>951.75</v>
      </c>
      <c r="AD35" s="176">
        <v>951.75</v>
      </c>
      <c r="AE35" s="176">
        <v>951.75</v>
      </c>
      <c r="AF35" s="176">
        <v>0</v>
      </c>
      <c r="AG35" s="176">
        <v>951.75</v>
      </c>
      <c r="AH35" s="176">
        <v>0</v>
      </c>
      <c r="AI35" s="176">
        <v>951.75</v>
      </c>
      <c r="AJ35" s="176">
        <v>951.75</v>
      </c>
      <c r="AK35" s="176">
        <v>951.28</v>
      </c>
      <c r="AL35" s="176">
        <v>0</v>
      </c>
      <c r="AM35" s="176"/>
      <c r="AN35" s="176">
        <v>0</v>
      </c>
      <c r="AO35" s="173">
        <f t="shared" si="1"/>
        <v>9517.5</v>
      </c>
      <c r="AP35" s="177">
        <f t="shared" si="2"/>
        <v>1057.5</v>
      </c>
      <c r="AQ35" s="46" t="s">
        <v>1621</v>
      </c>
      <c r="AR35" s="61" t="s">
        <v>11</v>
      </c>
      <c r="AS35" s="43"/>
    </row>
    <row r="36" spans="1:45" s="40" customFormat="1" ht="50.15" customHeight="1" thickBot="1">
      <c r="A36" s="182" t="s">
        <v>1090</v>
      </c>
      <c r="B36" s="183" t="s">
        <v>1250</v>
      </c>
      <c r="C36" s="183" t="s">
        <v>1080</v>
      </c>
      <c r="D36" s="183" t="s">
        <v>34</v>
      </c>
      <c r="E36" s="183" t="s">
        <v>1091</v>
      </c>
      <c r="F36" s="183" t="s">
        <v>1092</v>
      </c>
      <c r="G36" s="183" t="s">
        <v>869</v>
      </c>
      <c r="H36" s="183" t="s">
        <v>18</v>
      </c>
      <c r="I36" s="184">
        <v>39814</v>
      </c>
      <c r="J36" s="185">
        <v>12150</v>
      </c>
      <c r="K36" s="186">
        <f t="shared" si="0"/>
        <v>1215</v>
      </c>
      <c r="L36" s="186">
        <f t="shared" si="3"/>
        <v>10935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v>0</v>
      </c>
      <c r="U36" s="185">
        <v>0</v>
      </c>
      <c r="V36" s="185">
        <v>0</v>
      </c>
      <c r="W36" s="185">
        <v>0</v>
      </c>
      <c r="X36" s="185">
        <v>0</v>
      </c>
      <c r="Y36" s="185">
        <v>0</v>
      </c>
      <c r="Z36" s="185">
        <v>0</v>
      </c>
      <c r="AA36" s="185">
        <v>10935</v>
      </c>
      <c r="AB36" s="185">
        <v>0</v>
      </c>
      <c r="AC36" s="185">
        <v>0</v>
      </c>
      <c r="AD36" s="185">
        <v>0</v>
      </c>
      <c r="AE36" s="185">
        <v>0</v>
      </c>
      <c r="AF36" s="185">
        <v>0</v>
      </c>
      <c r="AG36" s="185">
        <v>0</v>
      </c>
      <c r="AH36" s="185">
        <v>0</v>
      </c>
      <c r="AI36" s="185">
        <v>0</v>
      </c>
      <c r="AJ36" s="185">
        <v>0</v>
      </c>
      <c r="AK36" s="185">
        <v>0</v>
      </c>
      <c r="AL36" s="185">
        <v>0</v>
      </c>
      <c r="AM36" s="185"/>
      <c r="AN36" s="185">
        <v>0</v>
      </c>
      <c r="AO36" s="173">
        <f t="shared" si="1"/>
        <v>10935</v>
      </c>
      <c r="AP36" s="186">
        <f t="shared" si="2"/>
        <v>1215</v>
      </c>
      <c r="AQ36" s="48" t="s">
        <v>1621</v>
      </c>
      <c r="AR36" s="64" t="s">
        <v>11</v>
      </c>
      <c r="AS36" s="43"/>
    </row>
    <row r="37" spans="1:45" s="5" customFormat="1" ht="50.15" customHeight="1" thickBot="1">
      <c r="A37" s="268" t="s">
        <v>81</v>
      </c>
      <c r="B37" s="269"/>
      <c r="C37" s="269"/>
      <c r="D37" s="269"/>
      <c r="E37" s="269"/>
      <c r="F37" s="269"/>
      <c r="G37" s="269"/>
      <c r="H37" s="269"/>
      <c r="I37" s="21"/>
      <c r="J37" s="22">
        <f>SUM(J5:J36)</f>
        <v>672450.19571428571</v>
      </c>
      <c r="K37" s="22">
        <f>SUM(K5:K36)</f>
        <v>67245.019571428595</v>
      </c>
      <c r="L37" s="22">
        <f t="shared" ref="L37:AO37" si="6">SUM(L5:L36)</f>
        <v>605205.17614285706</v>
      </c>
      <c r="M37" s="22">
        <f t="shared" si="6"/>
        <v>3804.69</v>
      </c>
      <c r="N37" s="22">
        <f t="shared" si="6"/>
        <v>3804.69</v>
      </c>
      <c r="O37" s="22">
        <f t="shared" si="6"/>
        <v>3804.69</v>
      </c>
      <c r="P37" s="22">
        <f t="shared" si="6"/>
        <v>3804.69</v>
      </c>
      <c r="Q37" s="22">
        <f t="shared" si="6"/>
        <v>3804.69</v>
      </c>
      <c r="R37" s="22">
        <f t="shared" si="6"/>
        <v>3804.69</v>
      </c>
      <c r="S37" s="22">
        <f t="shared" si="6"/>
        <v>3804.69</v>
      </c>
      <c r="T37" s="22">
        <f t="shared" si="6"/>
        <v>6827.71</v>
      </c>
      <c r="U37" s="22">
        <f t="shared" si="6"/>
        <v>7241.59</v>
      </c>
      <c r="V37" s="22">
        <f t="shared" si="6"/>
        <v>9607.880000000001</v>
      </c>
      <c r="W37" s="22">
        <f t="shared" si="6"/>
        <v>26293.55</v>
      </c>
      <c r="X37" s="22">
        <f t="shared" si="6"/>
        <v>32336.929999999997</v>
      </c>
      <c r="Y37" s="22">
        <f t="shared" si="6"/>
        <v>32336.929999999997</v>
      </c>
      <c r="Z37" s="22">
        <f t="shared" si="6"/>
        <v>32336.929999999997</v>
      </c>
      <c r="AA37" s="22">
        <f t="shared" si="6"/>
        <v>43950.11</v>
      </c>
      <c r="AB37" s="22">
        <f t="shared" si="6"/>
        <v>-48169.209999999992</v>
      </c>
      <c r="AC37" s="22">
        <f t="shared" si="6"/>
        <v>23890.29</v>
      </c>
      <c r="AD37" s="22">
        <f t="shared" si="6"/>
        <v>25350.68</v>
      </c>
      <c r="AE37" s="22">
        <f t="shared" si="6"/>
        <v>32574.230000000003</v>
      </c>
      <c r="AF37" s="22">
        <f t="shared" si="6"/>
        <v>-1394.2399999999998</v>
      </c>
      <c r="AG37" s="22">
        <f t="shared" si="6"/>
        <v>39160.379999999997</v>
      </c>
      <c r="AH37" s="22">
        <f t="shared" si="6"/>
        <v>0</v>
      </c>
      <c r="AI37" s="22">
        <f t="shared" si="6"/>
        <v>36752.199999999997</v>
      </c>
      <c r="AJ37" s="22">
        <f t="shared" si="6"/>
        <v>27282.120000000003</v>
      </c>
      <c r="AK37" s="22">
        <f t="shared" si="6"/>
        <v>23015.269999999997</v>
      </c>
      <c r="AL37" s="22">
        <f>SUM(AL5:AL36)</f>
        <v>32622.929999999993</v>
      </c>
      <c r="AM37" s="22">
        <f>SUM(AM5:AM36)</f>
        <v>0</v>
      </c>
      <c r="AN37" s="167">
        <f>SUM(AN5:AN36)</f>
        <v>33669.33</v>
      </c>
      <c r="AO37" s="22">
        <f t="shared" si="6"/>
        <v>442318.44</v>
      </c>
      <c r="AP37" s="22">
        <f>SUM(AP5:AP36)</f>
        <v>230131.75571428565</v>
      </c>
      <c r="AQ37" s="66"/>
      <c r="AR37" s="67"/>
    </row>
    <row r="38" spans="1:45" s="40" customFormat="1" ht="50.15" customHeight="1">
      <c r="A38" s="187" t="s">
        <v>642</v>
      </c>
      <c r="B38" s="170" t="s">
        <v>643</v>
      </c>
      <c r="C38" s="170" t="s">
        <v>644</v>
      </c>
      <c r="D38" s="188" t="s">
        <v>645</v>
      </c>
      <c r="E38" s="188" t="s">
        <v>646</v>
      </c>
      <c r="F38" s="188" t="s">
        <v>647</v>
      </c>
      <c r="G38" s="170" t="s">
        <v>1243</v>
      </c>
      <c r="H38" s="188" t="s">
        <v>648</v>
      </c>
      <c r="I38" s="171">
        <v>40674</v>
      </c>
      <c r="J38" s="189">
        <v>1855.02</v>
      </c>
      <c r="K38" s="173">
        <f t="shared" ref="K38:K65" si="7">+J38*0.1</f>
        <v>185.50200000000001</v>
      </c>
      <c r="L38" s="173">
        <f t="shared" ref="L38:L65" si="8">+J38-K38</f>
        <v>1669.518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3">
        <v>217.96</v>
      </c>
      <c r="AA38" s="173">
        <v>233.9</v>
      </c>
      <c r="AB38" s="173">
        <v>14.84</v>
      </c>
      <c r="AC38" s="173">
        <v>233.9</v>
      </c>
      <c r="AD38" s="173">
        <v>233.9</v>
      </c>
      <c r="AE38" s="173">
        <v>595.89</v>
      </c>
      <c r="AF38" s="173">
        <v>0</v>
      </c>
      <c r="AG38" s="173">
        <v>139.13</v>
      </c>
      <c r="AH38" s="173">
        <v>0</v>
      </c>
      <c r="AI38" s="173">
        <v>0</v>
      </c>
      <c r="AJ38" s="173">
        <v>0</v>
      </c>
      <c r="AK38" s="173">
        <v>0</v>
      </c>
      <c r="AL38" s="173"/>
      <c r="AM38" s="173"/>
      <c r="AN38" s="173"/>
      <c r="AO38" s="173">
        <f t="shared" ref="AO38:AO101" si="9">SUM(M38:AN38)</f>
        <v>1669.52</v>
      </c>
      <c r="AP38" s="173">
        <f t="shared" ref="AP38:AP101" si="10">J38-AO38</f>
        <v>185.5</v>
      </c>
      <c r="AQ38" s="49" t="s">
        <v>1117</v>
      </c>
      <c r="AR38" s="60" t="s">
        <v>1376</v>
      </c>
    </row>
    <row r="39" spans="1:45" s="40" customFormat="1" ht="50.15" customHeight="1">
      <c r="A39" s="190" t="s">
        <v>627</v>
      </c>
      <c r="B39" s="39" t="s">
        <v>628</v>
      </c>
      <c r="C39" s="14" t="s">
        <v>629</v>
      </c>
      <c r="D39" s="14" t="s">
        <v>127</v>
      </c>
      <c r="E39" s="14" t="s">
        <v>630</v>
      </c>
      <c r="F39" s="39" t="s">
        <v>631</v>
      </c>
      <c r="G39" s="39" t="s">
        <v>1243</v>
      </c>
      <c r="H39" s="14" t="s">
        <v>10</v>
      </c>
      <c r="I39" s="175">
        <v>40532</v>
      </c>
      <c r="J39" s="15">
        <v>1138.47</v>
      </c>
      <c r="K39" s="177">
        <f t="shared" si="7"/>
        <v>113.84700000000001</v>
      </c>
      <c r="L39" s="177">
        <f t="shared" si="8"/>
        <v>1024.623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212.32</v>
      </c>
      <c r="AA39" s="177">
        <v>204.92</v>
      </c>
      <c r="AB39" s="177">
        <v>9.68</v>
      </c>
      <c r="AC39" s="177">
        <v>204.92</v>
      </c>
      <c r="AD39" s="177">
        <v>204.92</v>
      </c>
      <c r="AE39" s="177">
        <v>187.86</v>
      </c>
      <c r="AF39" s="177">
        <v>0</v>
      </c>
      <c r="AG39" s="177">
        <v>0</v>
      </c>
      <c r="AH39" s="177">
        <v>0</v>
      </c>
      <c r="AI39" s="177">
        <v>0</v>
      </c>
      <c r="AJ39" s="177">
        <v>0</v>
      </c>
      <c r="AK39" s="177">
        <v>0</v>
      </c>
      <c r="AL39" s="177"/>
      <c r="AM39" s="177"/>
      <c r="AN39" s="177"/>
      <c r="AO39" s="173">
        <f t="shared" si="9"/>
        <v>1024.6199999999999</v>
      </c>
      <c r="AP39" s="177">
        <f t="shared" si="10"/>
        <v>113.85000000000014</v>
      </c>
      <c r="AQ39" s="50" t="s">
        <v>1306</v>
      </c>
      <c r="AR39" s="58" t="s">
        <v>1307</v>
      </c>
    </row>
    <row r="40" spans="1:45" s="40" customFormat="1" ht="50.15" customHeight="1">
      <c r="A40" s="190" t="s">
        <v>632</v>
      </c>
      <c r="B40" s="39" t="s">
        <v>628</v>
      </c>
      <c r="C40" s="14" t="s">
        <v>629</v>
      </c>
      <c r="D40" s="14" t="s">
        <v>127</v>
      </c>
      <c r="E40" s="14" t="s">
        <v>633</v>
      </c>
      <c r="F40" s="39" t="s">
        <v>631</v>
      </c>
      <c r="G40" s="39" t="s">
        <v>1243</v>
      </c>
      <c r="H40" s="14" t="s">
        <v>10</v>
      </c>
      <c r="I40" s="175">
        <v>40532</v>
      </c>
      <c r="J40" s="15">
        <v>1138.47</v>
      </c>
      <c r="K40" s="177">
        <f t="shared" si="7"/>
        <v>113.84700000000001</v>
      </c>
      <c r="L40" s="177">
        <f t="shared" si="8"/>
        <v>1024.623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212.32</v>
      </c>
      <c r="AA40" s="177">
        <v>204.92</v>
      </c>
      <c r="AB40" s="177">
        <v>9.68</v>
      </c>
      <c r="AC40" s="177">
        <v>204.92</v>
      </c>
      <c r="AD40" s="177">
        <v>204.92</v>
      </c>
      <c r="AE40" s="177">
        <v>187.86</v>
      </c>
      <c r="AF40" s="177">
        <v>0</v>
      </c>
      <c r="AG40" s="177">
        <v>0</v>
      </c>
      <c r="AH40" s="177">
        <v>0</v>
      </c>
      <c r="AI40" s="177">
        <v>0</v>
      </c>
      <c r="AJ40" s="177">
        <v>0</v>
      </c>
      <c r="AK40" s="177">
        <v>0</v>
      </c>
      <c r="AL40" s="177"/>
      <c r="AM40" s="177"/>
      <c r="AN40" s="177"/>
      <c r="AO40" s="173">
        <f t="shared" si="9"/>
        <v>1024.6199999999999</v>
      </c>
      <c r="AP40" s="177">
        <f t="shared" si="10"/>
        <v>113.85000000000014</v>
      </c>
      <c r="AQ40" s="50" t="s">
        <v>1310</v>
      </c>
      <c r="AR40" s="58" t="s">
        <v>184</v>
      </c>
    </row>
    <row r="41" spans="1:45" s="40" customFormat="1" ht="50.15" customHeight="1">
      <c r="A41" s="190" t="s">
        <v>634</v>
      </c>
      <c r="B41" s="39" t="s">
        <v>628</v>
      </c>
      <c r="C41" s="14" t="s">
        <v>629</v>
      </c>
      <c r="D41" s="14" t="s">
        <v>127</v>
      </c>
      <c r="E41" s="14" t="s">
        <v>635</v>
      </c>
      <c r="F41" s="39" t="s">
        <v>631</v>
      </c>
      <c r="G41" s="39" t="s">
        <v>1243</v>
      </c>
      <c r="H41" s="14" t="s">
        <v>10</v>
      </c>
      <c r="I41" s="175">
        <v>40532</v>
      </c>
      <c r="J41" s="15">
        <v>1138.47</v>
      </c>
      <c r="K41" s="177">
        <f t="shared" si="7"/>
        <v>113.84700000000001</v>
      </c>
      <c r="L41" s="177">
        <f t="shared" si="8"/>
        <v>1024.623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212.32</v>
      </c>
      <c r="AA41" s="177">
        <v>204.92</v>
      </c>
      <c r="AB41" s="177">
        <v>9.68</v>
      </c>
      <c r="AC41" s="177">
        <v>204.92</v>
      </c>
      <c r="AD41" s="177">
        <v>204.92</v>
      </c>
      <c r="AE41" s="177">
        <v>187.86</v>
      </c>
      <c r="AF41" s="177">
        <v>0</v>
      </c>
      <c r="AG41" s="177">
        <v>0</v>
      </c>
      <c r="AH41" s="177">
        <v>0</v>
      </c>
      <c r="AI41" s="177">
        <v>0</v>
      </c>
      <c r="AJ41" s="177">
        <v>0</v>
      </c>
      <c r="AK41" s="177">
        <v>0</v>
      </c>
      <c r="AL41" s="177"/>
      <c r="AM41" s="177"/>
      <c r="AN41" s="177"/>
      <c r="AO41" s="173">
        <f t="shared" si="9"/>
        <v>1024.6199999999999</v>
      </c>
      <c r="AP41" s="177">
        <f t="shared" si="10"/>
        <v>113.85000000000014</v>
      </c>
      <c r="AQ41" s="50" t="s">
        <v>1308</v>
      </c>
      <c r="AR41" s="58" t="s">
        <v>1307</v>
      </c>
    </row>
    <row r="42" spans="1:45" s="40" customFormat="1" ht="50.15" customHeight="1">
      <c r="A42" s="190" t="s">
        <v>636</v>
      </c>
      <c r="B42" s="39" t="s">
        <v>628</v>
      </c>
      <c r="C42" s="14" t="s">
        <v>629</v>
      </c>
      <c r="D42" s="14" t="s">
        <v>127</v>
      </c>
      <c r="E42" s="14" t="s">
        <v>637</v>
      </c>
      <c r="F42" s="39" t="s">
        <v>631</v>
      </c>
      <c r="G42" s="39" t="s">
        <v>1243</v>
      </c>
      <c r="H42" s="14" t="s">
        <v>10</v>
      </c>
      <c r="I42" s="175">
        <v>40532</v>
      </c>
      <c r="J42" s="15">
        <v>1138.47</v>
      </c>
      <c r="K42" s="177">
        <f t="shared" si="7"/>
        <v>113.84700000000001</v>
      </c>
      <c r="L42" s="177">
        <f t="shared" si="8"/>
        <v>1024.623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7">
        <v>0</v>
      </c>
      <c r="T42" s="177">
        <v>0</v>
      </c>
      <c r="U42" s="177">
        <v>0</v>
      </c>
      <c r="V42" s="177">
        <v>0</v>
      </c>
      <c r="W42" s="177">
        <v>0</v>
      </c>
      <c r="X42" s="177">
        <v>0</v>
      </c>
      <c r="Y42" s="177">
        <v>0</v>
      </c>
      <c r="Z42" s="177">
        <v>212.32</v>
      </c>
      <c r="AA42" s="177">
        <v>204.92</v>
      </c>
      <c r="AB42" s="177">
        <v>9.68</v>
      </c>
      <c r="AC42" s="177">
        <v>204.92</v>
      </c>
      <c r="AD42" s="177">
        <v>204.92</v>
      </c>
      <c r="AE42" s="177">
        <v>187.86</v>
      </c>
      <c r="AF42" s="177">
        <v>0</v>
      </c>
      <c r="AG42" s="177">
        <v>0</v>
      </c>
      <c r="AH42" s="177">
        <v>0</v>
      </c>
      <c r="AI42" s="177">
        <v>0</v>
      </c>
      <c r="AJ42" s="177">
        <v>0</v>
      </c>
      <c r="AK42" s="177">
        <v>0</v>
      </c>
      <c r="AL42" s="177"/>
      <c r="AM42" s="177"/>
      <c r="AN42" s="177"/>
      <c r="AO42" s="173">
        <f t="shared" si="9"/>
        <v>1024.6199999999999</v>
      </c>
      <c r="AP42" s="177">
        <f t="shared" si="10"/>
        <v>113.85000000000014</v>
      </c>
      <c r="AQ42" s="50" t="s">
        <v>1309</v>
      </c>
      <c r="AR42" s="58" t="s">
        <v>1299</v>
      </c>
    </row>
    <row r="43" spans="1:45" s="40" customFormat="1" ht="50.15" customHeight="1">
      <c r="A43" s="190" t="s">
        <v>638</v>
      </c>
      <c r="B43" s="39" t="s">
        <v>628</v>
      </c>
      <c r="C43" s="14" t="s">
        <v>629</v>
      </c>
      <c r="D43" s="14" t="s">
        <v>127</v>
      </c>
      <c r="E43" s="14" t="s">
        <v>639</v>
      </c>
      <c r="F43" s="39" t="s">
        <v>631</v>
      </c>
      <c r="G43" s="39" t="s">
        <v>1243</v>
      </c>
      <c r="H43" s="14" t="s">
        <v>10</v>
      </c>
      <c r="I43" s="175">
        <v>40532</v>
      </c>
      <c r="J43" s="15">
        <v>1138.47</v>
      </c>
      <c r="K43" s="177">
        <f t="shared" si="7"/>
        <v>113.84700000000001</v>
      </c>
      <c r="L43" s="177">
        <f t="shared" si="8"/>
        <v>1024.623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>
        <v>0</v>
      </c>
      <c r="U43" s="177">
        <v>0</v>
      </c>
      <c r="V43" s="177">
        <v>0</v>
      </c>
      <c r="W43" s="177">
        <v>0</v>
      </c>
      <c r="X43" s="177">
        <v>0</v>
      </c>
      <c r="Y43" s="177">
        <v>0</v>
      </c>
      <c r="Z43" s="177">
        <v>212.32</v>
      </c>
      <c r="AA43" s="177">
        <v>204.92</v>
      </c>
      <c r="AB43" s="177">
        <v>9.68</v>
      </c>
      <c r="AC43" s="177">
        <v>204.92</v>
      </c>
      <c r="AD43" s="177">
        <v>204.92</v>
      </c>
      <c r="AE43" s="177">
        <v>187.86</v>
      </c>
      <c r="AF43" s="177">
        <v>0</v>
      </c>
      <c r="AG43" s="177">
        <v>0</v>
      </c>
      <c r="AH43" s="177">
        <v>0</v>
      </c>
      <c r="AI43" s="177">
        <v>0</v>
      </c>
      <c r="AJ43" s="177">
        <v>0</v>
      </c>
      <c r="AK43" s="177">
        <v>0</v>
      </c>
      <c r="AL43" s="177"/>
      <c r="AM43" s="177"/>
      <c r="AN43" s="177"/>
      <c r="AO43" s="173">
        <f t="shared" si="9"/>
        <v>1024.6199999999999</v>
      </c>
      <c r="AP43" s="177">
        <f t="shared" si="10"/>
        <v>113.85000000000014</v>
      </c>
      <c r="AQ43" s="50" t="s">
        <v>1843</v>
      </c>
      <c r="AR43" s="58" t="s">
        <v>1307</v>
      </c>
    </row>
    <row r="44" spans="1:45" s="40" customFormat="1" ht="50.15" customHeight="1">
      <c r="A44" s="174" t="s">
        <v>649</v>
      </c>
      <c r="B44" s="39" t="s">
        <v>650</v>
      </c>
      <c r="C44" s="39" t="s">
        <v>651</v>
      </c>
      <c r="D44" s="14" t="s">
        <v>96</v>
      </c>
      <c r="E44" s="14" t="s">
        <v>652</v>
      </c>
      <c r="F44" s="14" t="s">
        <v>653</v>
      </c>
      <c r="G44" s="39" t="s">
        <v>1243</v>
      </c>
      <c r="H44" s="14" t="s">
        <v>10</v>
      </c>
      <c r="I44" s="175">
        <v>40674</v>
      </c>
      <c r="J44" s="15">
        <v>1409.92</v>
      </c>
      <c r="K44" s="177">
        <f t="shared" si="7"/>
        <v>140.99200000000002</v>
      </c>
      <c r="L44" s="177">
        <f t="shared" si="8"/>
        <v>1268.9280000000001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  <c r="T44" s="177">
        <v>0</v>
      </c>
      <c r="U44" s="177">
        <v>0</v>
      </c>
      <c r="V44" s="177">
        <v>0</v>
      </c>
      <c r="W44" s="177">
        <v>0</v>
      </c>
      <c r="X44" s="177">
        <v>0</v>
      </c>
      <c r="Y44" s="177">
        <v>0</v>
      </c>
      <c r="Z44" s="177">
        <v>167.78</v>
      </c>
      <c r="AA44" s="177">
        <v>253.79</v>
      </c>
      <c r="AB44" s="177">
        <v>-29.61</v>
      </c>
      <c r="AC44" s="177">
        <v>253.79</v>
      </c>
      <c r="AD44" s="177">
        <v>253.79</v>
      </c>
      <c r="AE44" s="177">
        <v>263.64999999999998</v>
      </c>
      <c r="AF44" s="177">
        <v>0</v>
      </c>
      <c r="AG44" s="177">
        <v>105.74</v>
      </c>
      <c r="AH44" s="177">
        <v>0</v>
      </c>
      <c r="AI44" s="177">
        <v>0</v>
      </c>
      <c r="AJ44" s="177">
        <v>0</v>
      </c>
      <c r="AK44" s="177">
        <v>0</v>
      </c>
      <c r="AL44" s="177"/>
      <c r="AM44" s="177"/>
      <c r="AN44" s="177"/>
      <c r="AO44" s="173">
        <f t="shared" si="9"/>
        <v>1268.93</v>
      </c>
      <c r="AP44" s="177">
        <f t="shared" si="10"/>
        <v>140.99</v>
      </c>
      <c r="AQ44" s="50" t="s">
        <v>1762</v>
      </c>
      <c r="AR44" s="58" t="s">
        <v>1113</v>
      </c>
    </row>
    <row r="45" spans="1:45" s="40" customFormat="1" ht="50.15" customHeight="1">
      <c r="A45" s="190" t="s">
        <v>654</v>
      </c>
      <c r="B45" s="39" t="s">
        <v>650</v>
      </c>
      <c r="C45" s="39" t="s">
        <v>651</v>
      </c>
      <c r="D45" s="14" t="s">
        <v>96</v>
      </c>
      <c r="E45" s="14" t="s">
        <v>671</v>
      </c>
      <c r="F45" s="14" t="s">
        <v>653</v>
      </c>
      <c r="G45" s="39" t="s">
        <v>1243</v>
      </c>
      <c r="H45" s="14" t="s">
        <v>10</v>
      </c>
      <c r="I45" s="175">
        <v>40674</v>
      </c>
      <c r="J45" s="15">
        <v>1409.92</v>
      </c>
      <c r="K45" s="177">
        <f t="shared" si="7"/>
        <v>140.99200000000002</v>
      </c>
      <c r="L45" s="177">
        <f t="shared" si="8"/>
        <v>1268.9280000000001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77">
        <v>0</v>
      </c>
      <c r="T45" s="177">
        <v>0</v>
      </c>
      <c r="U45" s="177">
        <v>0</v>
      </c>
      <c r="V45" s="177">
        <v>0</v>
      </c>
      <c r="W45" s="177">
        <v>0</v>
      </c>
      <c r="X45" s="177">
        <v>0</v>
      </c>
      <c r="Y45" s="177">
        <v>0</v>
      </c>
      <c r="Z45" s="177">
        <v>167.78</v>
      </c>
      <c r="AA45" s="177">
        <v>253.79</v>
      </c>
      <c r="AB45" s="177">
        <v>-29.61</v>
      </c>
      <c r="AC45" s="177">
        <v>253.79</v>
      </c>
      <c r="AD45" s="177">
        <v>253.79</v>
      </c>
      <c r="AE45" s="177">
        <v>263.64999999999998</v>
      </c>
      <c r="AF45" s="177">
        <v>0</v>
      </c>
      <c r="AG45" s="177">
        <v>105.74</v>
      </c>
      <c r="AH45" s="177">
        <v>0</v>
      </c>
      <c r="AI45" s="177">
        <v>0</v>
      </c>
      <c r="AJ45" s="177">
        <v>0</v>
      </c>
      <c r="AK45" s="177">
        <v>0</v>
      </c>
      <c r="AL45" s="177"/>
      <c r="AM45" s="177"/>
      <c r="AN45" s="177"/>
      <c r="AO45" s="173">
        <f t="shared" si="9"/>
        <v>1268.93</v>
      </c>
      <c r="AP45" s="177">
        <f t="shared" si="10"/>
        <v>140.99</v>
      </c>
      <c r="AQ45" s="50" t="s">
        <v>1770</v>
      </c>
      <c r="AR45" s="58" t="s">
        <v>1588</v>
      </c>
    </row>
    <row r="46" spans="1:45" s="40" customFormat="1" ht="50.15" customHeight="1">
      <c r="A46" s="190" t="s">
        <v>655</v>
      </c>
      <c r="B46" s="39" t="s">
        <v>650</v>
      </c>
      <c r="C46" s="39" t="s">
        <v>651</v>
      </c>
      <c r="D46" s="14" t="s">
        <v>96</v>
      </c>
      <c r="E46" s="14" t="s">
        <v>672</v>
      </c>
      <c r="F46" s="14" t="s">
        <v>653</v>
      </c>
      <c r="G46" s="39" t="s">
        <v>1243</v>
      </c>
      <c r="H46" s="14" t="s">
        <v>10</v>
      </c>
      <c r="I46" s="175">
        <v>40674</v>
      </c>
      <c r="J46" s="15">
        <v>1409.92</v>
      </c>
      <c r="K46" s="177">
        <f t="shared" si="7"/>
        <v>140.99200000000002</v>
      </c>
      <c r="L46" s="177">
        <f t="shared" si="8"/>
        <v>1268.9280000000001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167.78</v>
      </c>
      <c r="AA46" s="177">
        <v>253.79</v>
      </c>
      <c r="AB46" s="177">
        <v>-29.61</v>
      </c>
      <c r="AC46" s="177">
        <v>253.79</v>
      </c>
      <c r="AD46" s="177">
        <v>253.79</v>
      </c>
      <c r="AE46" s="177">
        <v>263.64999999999998</v>
      </c>
      <c r="AF46" s="177">
        <v>0</v>
      </c>
      <c r="AG46" s="177">
        <v>105.74</v>
      </c>
      <c r="AH46" s="177">
        <v>0</v>
      </c>
      <c r="AI46" s="177">
        <v>0</v>
      </c>
      <c r="AJ46" s="177">
        <v>0</v>
      </c>
      <c r="AK46" s="177">
        <v>0</v>
      </c>
      <c r="AL46" s="177"/>
      <c r="AM46" s="177"/>
      <c r="AN46" s="177"/>
      <c r="AO46" s="173">
        <f t="shared" si="9"/>
        <v>1268.93</v>
      </c>
      <c r="AP46" s="177">
        <f t="shared" si="10"/>
        <v>140.99</v>
      </c>
      <c r="AQ46" s="50" t="s">
        <v>1298</v>
      </c>
      <c r="AR46" s="58" t="s">
        <v>607</v>
      </c>
    </row>
    <row r="47" spans="1:45" s="40" customFormat="1" ht="50.15" customHeight="1">
      <c r="A47" s="190" t="s">
        <v>656</v>
      </c>
      <c r="B47" s="39" t="s">
        <v>650</v>
      </c>
      <c r="C47" s="39" t="s">
        <v>651</v>
      </c>
      <c r="D47" s="14" t="s">
        <v>96</v>
      </c>
      <c r="E47" s="14" t="s">
        <v>673</v>
      </c>
      <c r="F47" s="14" t="s">
        <v>653</v>
      </c>
      <c r="G47" s="39" t="s">
        <v>1243</v>
      </c>
      <c r="H47" s="14" t="s">
        <v>10</v>
      </c>
      <c r="I47" s="175">
        <v>40674</v>
      </c>
      <c r="J47" s="15">
        <v>1409.92</v>
      </c>
      <c r="K47" s="177">
        <f t="shared" si="7"/>
        <v>140.99200000000002</v>
      </c>
      <c r="L47" s="177">
        <f t="shared" si="8"/>
        <v>1268.9280000000001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167.78</v>
      </c>
      <c r="AA47" s="177">
        <v>253.79</v>
      </c>
      <c r="AB47" s="177">
        <v>-29.61</v>
      </c>
      <c r="AC47" s="177">
        <v>253.79</v>
      </c>
      <c r="AD47" s="177">
        <v>253.79</v>
      </c>
      <c r="AE47" s="177">
        <v>263.64999999999998</v>
      </c>
      <c r="AF47" s="177">
        <v>0</v>
      </c>
      <c r="AG47" s="177">
        <v>105.74</v>
      </c>
      <c r="AH47" s="177">
        <v>0</v>
      </c>
      <c r="AI47" s="177">
        <v>0</v>
      </c>
      <c r="AJ47" s="177">
        <v>0</v>
      </c>
      <c r="AK47" s="177">
        <v>0</v>
      </c>
      <c r="AL47" s="177"/>
      <c r="AM47" s="177"/>
      <c r="AN47" s="177"/>
      <c r="AO47" s="173">
        <f t="shared" si="9"/>
        <v>1268.93</v>
      </c>
      <c r="AP47" s="177">
        <f t="shared" si="10"/>
        <v>140.99</v>
      </c>
      <c r="AQ47" s="50" t="s">
        <v>1098</v>
      </c>
      <c r="AR47" s="58" t="s">
        <v>1299</v>
      </c>
    </row>
    <row r="48" spans="1:45" s="40" customFormat="1" ht="50.15" customHeight="1">
      <c r="A48" s="174" t="s">
        <v>1796</v>
      </c>
      <c r="B48" s="39" t="s">
        <v>640</v>
      </c>
      <c r="C48" s="39" t="s">
        <v>641</v>
      </c>
      <c r="D48" s="14" t="s">
        <v>96</v>
      </c>
      <c r="E48" s="14" t="s">
        <v>497</v>
      </c>
      <c r="F48" s="14" t="s">
        <v>392</v>
      </c>
      <c r="G48" s="39" t="s">
        <v>1243</v>
      </c>
      <c r="H48" s="14" t="s">
        <v>32</v>
      </c>
      <c r="I48" s="175">
        <v>40514</v>
      </c>
      <c r="J48" s="15">
        <v>12782.19</v>
      </c>
      <c r="K48" s="177">
        <f t="shared" si="7"/>
        <v>1278.2190000000001</v>
      </c>
      <c r="L48" s="177">
        <f t="shared" si="8"/>
        <v>11503.971000000001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77">
        <v>0</v>
      </c>
      <c r="W48" s="177">
        <v>0</v>
      </c>
      <c r="X48" s="177">
        <v>0</v>
      </c>
      <c r="Y48" s="177">
        <v>0</v>
      </c>
      <c r="Z48" s="177">
        <v>2492.5300000000002</v>
      </c>
      <c r="AA48" s="177">
        <v>2300.79</v>
      </c>
      <c r="AB48" s="177">
        <v>0</v>
      </c>
      <c r="AC48" s="177">
        <v>2300.79</v>
      </c>
      <c r="AD48" s="177">
        <v>2300.79</v>
      </c>
      <c r="AE48" s="177">
        <v>2109.0700000000002</v>
      </c>
      <c r="AF48" s="177">
        <v>0</v>
      </c>
      <c r="AG48" s="177">
        <v>0</v>
      </c>
      <c r="AH48" s="177">
        <v>0</v>
      </c>
      <c r="AI48" s="177">
        <v>0</v>
      </c>
      <c r="AJ48" s="177">
        <v>0</v>
      </c>
      <c r="AK48" s="177">
        <v>0</v>
      </c>
      <c r="AL48" s="177"/>
      <c r="AM48" s="177"/>
      <c r="AN48" s="177"/>
      <c r="AO48" s="173">
        <f t="shared" si="9"/>
        <v>11503.97</v>
      </c>
      <c r="AP48" s="177">
        <f t="shared" si="10"/>
        <v>1278.2200000000012</v>
      </c>
      <c r="AQ48" s="50" t="s">
        <v>119</v>
      </c>
      <c r="AR48" s="58" t="s">
        <v>206</v>
      </c>
    </row>
    <row r="49" spans="1:44" s="40" customFormat="1" ht="50.15" customHeight="1">
      <c r="A49" s="174" t="s">
        <v>657</v>
      </c>
      <c r="B49" s="39" t="s">
        <v>658</v>
      </c>
      <c r="C49" s="39" t="s">
        <v>659</v>
      </c>
      <c r="D49" s="14" t="s">
        <v>96</v>
      </c>
      <c r="E49" s="14" t="s">
        <v>660</v>
      </c>
      <c r="F49" s="14" t="s">
        <v>661</v>
      </c>
      <c r="G49" s="39" t="s">
        <v>1243</v>
      </c>
      <c r="H49" s="14" t="s">
        <v>10</v>
      </c>
      <c r="I49" s="175">
        <v>40497</v>
      </c>
      <c r="J49" s="15">
        <v>7452.35</v>
      </c>
      <c r="K49" s="177">
        <f t="shared" si="7"/>
        <v>745.23500000000013</v>
      </c>
      <c r="L49" s="177">
        <f t="shared" si="8"/>
        <v>6707.1149999999998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77">
        <v>0</v>
      </c>
      <c r="W49" s="177">
        <v>0</v>
      </c>
      <c r="X49" s="177">
        <v>0</v>
      </c>
      <c r="Y49" s="177">
        <v>0</v>
      </c>
      <c r="Z49" s="177">
        <v>1512.83</v>
      </c>
      <c r="AA49" s="177">
        <v>1341.42</v>
      </c>
      <c r="AB49" s="177">
        <v>-126.22</v>
      </c>
      <c r="AC49" s="177">
        <v>1341.42</v>
      </c>
      <c r="AD49" s="177">
        <v>1341.42</v>
      </c>
      <c r="AE49" s="177">
        <v>1296.25</v>
      </c>
      <c r="AF49" s="177">
        <v>0</v>
      </c>
      <c r="AG49" s="177">
        <v>0</v>
      </c>
      <c r="AH49" s="177">
        <v>0</v>
      </c>
      <c r="AI49" s="177">
        <v>0</v>
      </c>
      <c r="AJ49" s="177">
        <v>0</v>
      </c>
      <c r="AK49" s="177">
        <v>0</v>
      </c>
      <c r="AL49" s="177"/>
      <c r="AM49" s="177"/>
      <c r="AN49" s="177"/>
      <c r="AO49" s="173">
        <f t="shared" si="9"/>
        <v>6707.1200000000008</v>
      </c>
      <c r="AP49" s="177">
        <f t="shared" si="10"/>
        <v>745.22999999999956</v>
      </c>
      <c r="AQ49" s="56" t="s">
        <v>119</v>
      </c>
      <c r="AR49" s="57" t="s">
        <v>1676</v>
      </c>
    </row>
    <row r="50" spans="1:44" s="40" customFormat="1" ht="50.15" customHeight="1">
      <c r="A50" s="190" t="s">
        <v>662</v>
      </c>
      <c r="B50" s="39" t="s">
        <v>658</v>
      </c>
      <c r="C50" s="39" t="s">
        <v>659</v>
      </c>
      <c r="D50" s="14" t="s">
        <v>96</v>
      </c>
      <c r="E50" s="14" t="s">
        <v>663</v>
      </c>
      <c r="F50" s="14" t="s">
        <v>661</v>
      </c>
      <c r="G50" s="39" t="s">
        <v>1243</v>
      </c>
      <c r="H50" s="14" t="s">
        <v>10</v>
      </c>
      <c r="I50" s="175">
        <v>40497</v>
      </c>
      <c r="J50" s="15">
        <v>7006</v>
      </c>
      <c r="K50" s="177">
        <f t="shared" si="7"/>
        <v>700.6</v>
      </c>
      <c r="L50" s="177">
        <f t="shared" si="8"/>
        <v>6305.4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0</v>
      </c>
      <c r="Y50" s="177">
        <v>0</v>
      </c>
      <c r="Z50" s="177">
        <v>1422.22</v>
      </c>
      <c r="AA50" s="177">
        <v>1261.08</v>
      </c>
      <c r="AB50" s="177">
        <v>-122.61</v>
      </c>
      <c r="AC50" s="177">
        <v>1261.08</v>
      </c>
      <c r="AD50" s="177">
        <v>1261.08</v>
      </c>
      <c r="AE50" s="177">
        <v>1222.55</v>
      </c>
      <c r="AF50" s="177">
        <v>0</v>
      </c>
      <c r="AG50" s="177">
        <v>0</v>
      </c>
      <c r="AH50" s="177">
        <v>0</v>
      </c>
      <c r="AI50" s="177">
        <v>0</v>
      </c>
      <c r="AJ50" s="177">
        <v>0</v>
      </c>
      <c r="AK50" s="177">
        <v>0</v>
      </c>
      <c r="AL50" s="177"/>
      <c r="AM50" s="177"/>
      <c r="AN50" s="177"/>
      <c r="AO50" s="173">
        <f t="shared" si="9"/>
        <v>6305.4000000000005</v>
      </c>
      <c r="AP50" s="177">
        <f t="shared" si="10"/>
        <v>700.59999999999945</v>
      </c>
      <c r="AQ50" s="50" t="s">
        <v>119</v>
      </c>
      <c r="AR50" s="58" t="s">
        <v>1677</v>
      </c>
    </row>
    <row r="51" spans="1:44" s="40" customFormat="1" ht="50.15" customHeight="1">
      <c r="A51" s="174" t="s">
        <v>880</v>
      </c>
      <c r="B51" s="179" t="s">
        <v>881</v>
      </c>
      <c r="C51" s="14" t="s">
        <v>869</v>
      </c>
      <c r="D51" s="39" t="s">
        <v>90</v>
      </c>
      <c r="E51" s="179">
        <v>1305829</v>
      </c>
      <c r="F51" s="179" t="s">
        <v>882</v>
      </c>
      <c r="G51" s="179" t="s">
        <v>869</v>
      </c>
      <c r="H51" s="179" t="s">
        <v>102</v>
      </c>
      <c r="I51" s="191">
        <v>40909</v>
      </c>
      <c r="J51" s="177">
        <v>791.43</v>
      </c>
      <c r="K51" s="177">
        <f t="shared" si="7"/>
        <v>79.143000000000001</v>
      </c>
      <c r="L51" s="177">
        <f t="shared" si="8"/>
        <v>712.28699999999992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f>+J51-K51</f>
        <v>712.28699999999992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/>
      <c r="AM51" s="177"/>
      <c r="AN51" s="177"/>
      <c r="AO51" s="173">
        <f t="shared" si="9"/>
        <v>712.28699999999992</v>
      </c>
      <c r="AP51" s="177">
        <f t="shared" si="10"/>
        <v>79.143000000000029</v>
      </c>
      <c r="AQ51" s="50" t="s">
        <v>119</v>
      </c>
      <c r="AR51" s="58" t="s">
        <v>155</v>
      </c>
    </row>
    <row r="52" spans="1:44" s="40" customFormat="1" ht="50.15" customHeight="1">
      <c r="A52" s="192" t="s">
        <v>709</v>
      </c>
      <c r="B52" s="193" t="s">
        <v>705</v>
      </c>
      <c r="C52" s="14" t="s">
        <v>869</v>
      </c>
      <c r="D52" s="194" t="s">
        <v>706</v>
      </c>
      <c r="E52" s="195" t="s">
        <v>711</v>
      </c>
      <c r="F52" s="196" t="s">
        <v>710</v>
      </c>
      <c r="G52" s="14" t="s">
        <v>869</v>
      </c>
      <c r="H52" s="39" t="s">
        <v>1246</v>
      </c>
      <c r="I52" s="191">
        <v>40909</v>
      </c>
      <c r="J52" s="197">
        <v>1558.5</v>
      </c>
      <c r="K52" s="177">
        <f t="shared" si="7"/>
        <v>155.85000000000002</v>
      </c>
      <c r="L52" s="177">
        <f t="shared" si="8"/>
        <v>1402.65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1402.65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/>
      <c r="AM52" s="177"/>
      <c r="AN52" s="177"/>
      <c r="AO52" s="173">
        <f t="shared" si="9"/>
        <v>1402.65</v>
      </c>
      <c r="AP52" s="177">
        <f t="shared" si="10"/>
        <v>155.84999999999991</v>
      </c>
      <c r="AQ52" s="50" t="s">
        <v>1117</v>
      </c>
      <c r="AR52" s="58" t="s">
        <v>1275</v>
      </c>
    </row>
    <row r="53" spans="1:44" s="40" customFormat="1" ht="50.15" customHeight="1">
      <c r="A53" s="192" t="s">
        <v>712</v>
      </c>
      <c r="B53" s="193" t="s">
        <v>705</v>
      </c>
      <c r="C53" s="14" t="s">
        <v>869</v>
      </c>
      <c r="D53" s="194" t="s">
        <v>706</v>
      </c>
      <c r="E53" s="195" t="s">
        <v>713</v>
      </c>
      <c r="F53" s="196" t="s">
        <v>710</v>
      </c>
      <c r="G53" s="14" t="s">
        <v>869</v>
      </c>
      <c r="H53" s="39" t="s">
        <v>1246</v>
      </c>
      <c r="I53" s="191">
        <v>40909</v>
      </c>
      <c r="J53" s="197">
        <v>1558.5</v>
      </c>
      <c r="K53" s="177">
        <f t="shared" si="7"/>
        <v>155.85000000000002</v>
      </c>
      <c r="L53" s="177">
        <f t="shared" si="8"/>
        <v>1402.65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1402.65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0</v>
      </c>
      <c r="AJ53" s="177">
        <v>0</v>
      </c>
      <c r="AK53" s="177">
        <v>0</v>
      </c>
      <c r="AL53" s="177"/>
      <c r="AM53" s="177"/>
      <c r="AN53" s="177"/>
      <c r="AO53" s="173">
        <f t="shared" si="9"/>
        <v>1402.65</v>
      </c>
      <c r="AP53" s="177">
        <f t="shared" si="10"/>
        <v>155.84999999999991</v>
      </c>
      <c r="AQ53" s="50" t="s">
        <v>1117</v>
      </c>
      <c r="AR53" s="58" t="s">
        <v>1275</v>
      </c>
    </row>
    <row r="54" spans="1:44" s="40" customFormat="1" ht="50.15" customHeight="1">
      <c r="A54" s="192" t="s">
        <v>714</v>
      </c>
      <c r="B54" s="193" t="s">
        <v>705</v>
      </c>
      <c r="C54" s="14" t="s">
        <v>869</v>
      </c>
      <c r="D54" s="194" t="s">
        <v>706</v>
      </c>
      <c r="E54" s="195" t="s">
        <v>715</v>
      </c>
      <c r="F54" s="196" t="s">
        <v>707</v>
      </c>
      <c r="G54" s="14" t="s">
        <v>869</v>
      </c>
      <c r="H54" s="39" t="s">
        <v>1246</v>
      </c>
      <c r="I54" s="191">
        <v>40909</v>
      </c>
      <c r="J54" s="197">
        <v>1558.5</v>
      </c>
      <c r="K54" s="177">
        <f t="shared" si="7"/>
        <v>155.85000000000002</v>
      </c>
      <c r="L54" s="177">
        <f t="shared" si="8"/>
        <v>1402.65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0</v>
      </c>
      <c r="Z54" s="177">
        <v>0</v>
      </c>
      <c r="AA54" s="177">
        <v>1402.65</v>
      </c>
      <c r="AB54" s="177">
        <v>0</v>
      </c>
      <c r="AC54" s="177">
        <v>0</v>
      </c>
      <c r="AD54" s="177">
        <v>0</v>
      </c>
      <c r="AE54" s="177">
        <v>0</v>
      </c>
      <c r="AF54" s="177">
        <v>0</v>
      </c>
      <c r="AG54" s="177">
        <v>0</v>
      </c>
      <c r="AH54" s="177">
        <v>0</v>
      </c>
      <c r="AI54" s="177">
        <v>0</v>
      </c>
      <c r="AJ54" s="177">
        <v>0</v>
      </c>
      <c r="AK54" s="177">
        <v>0</v>
      </c>
      <c r="AL54" s="177"/>
      <c r="AM54" s="177"/>
      <c r="AN54" s="177"/>
      <c r="AO54" s="173">
        <f t="shared" si="9"/>
        <v>1402.65</v>
      </c>
      <c r="AP54" s="177">
        <f t="shared" si="10"/>
        <v>155.84999999999991</v>
      </c>
      <c r="AQ54" s="50" t="s">
        <v>1117</v>
      </c>
      <c r="AR54" s="58" t="s">
        <v>1275</v>
      </c>
    </row>
    <row r="55" spans="1:44" s="40" customFormat="1" ht="50.15" customHeight="1">
      <c r="A55" s="192" t="s">
        <v>717</v>
      </c>
      <c r="B55" s="193" t="s">
        <v>705</v>
      </c>
      <c r="C55" s="14" t="s">
        <v>869</v>
      </c>
      <c r="D55" s="194" t="s">
        <v>706</v>
      </c>
      <c r="E55" s="195" t="s">
        <v>718</v>
      </c>
      <c r="F55" s="196" t="s">
        <v>707</v>
      </c>
      <c r="G55" s="14" t="s">
        <v>869</v>
      </c>
      <c r="H55" s="39" t="s">
        <v>1246</v>
      </c>
      <c r="I55" s="191">
        <v>40909</v>
      </c>
      <c r="J55" s="197">
        <v>1558.5</v>
      </c>
      <c r="K55" s="177">
        <f t="shared" si="7"/>
        <v>155.85000000000002</v>
      </c>
      <c r="L55" s="177">
        <f t="shared" si="8"/>
        <v>1402.65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1402.65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77">
        <v>0</v>
      </c>
      <c r="AK55" s="177">
        <v>0</v>
      </c>
      <c r="AL55" s="177"/>
      <c r="AM55" s="177"/>
      <c r="AN55" s="177"/>
      <c r="AO55" s="173">
        <f t="shared" si="9"/>
        <v>1402.65</v>
      </c>
      <c r="AP55" s="177">
        <f t="shared" si="10"/>
        <v>155.84999999999991</v>
      </c>
      <c r="AQ55" s="50" t="s">
        <v>1117</v>
      </c>
      <c r="AR55" s="58" t="s">
        <v>1275</v>
      </c>
    </row>
    <row r="56" spans="1:44" s="40" customFormat="1" ht="50.15" customHeight="1">
      <c r="A56" s="192" t="s">
        <v>719</v>
      </c>
      <c r="B56" s="193" t="s">
        <v>705</v>
      </c>
      <c r="C56" s="14" t="s">
        <v>869</v>
      </c>
      <c r="D56" s="194" t="s">
        <v>706</v>
      </c>
      <c r="E56" s="195" t="s">
        <v>720</v>
      </c>
      <c r="F56" s="196" t="s">
        <v>707</v>
      </c>
      <c r="G56" s="14" t="s">
        <v>869</v>
      </c>
      <c r="H56" s="39" t="s">
        <v>1246</v>
      </c>
      <c r="I56" s="191">
        <v>40909</v>
      </c>
      <c r="J56" s="197">
        <v>1558.5</v>
      </c>
      <c r="K56" s="177">
        <f t="shared" si="7"/>
        <v>155.85000000000002</v>
      </c>
      <c r="L56" s="177">
        <f t="shared" si="8"/>
        <v>1402.65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177">
        <v>0</v>
      </c>
      <c r="V56" s="177">
        <v>0</v>
      </c>
      <c r="W56" s="177">
        <v>0</v>
      </c>
      <c r="X56" s="177">
        <v>0</v>
      </c>
      <c r="Y56" s="177">
        <v>0</v>
      </c>
      <c r="Z56" s="177">
        <v>0</v>
      </c>
      <c r="AA56" s="177">
        <v>1402.65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177">
        <v>0</v>
      </c>
      <c r="AH56" s="177">
        <v>0</v>
      </c>
      <c r="AI56" s="177">
        <v>0</v>
      </c>
      <c r="AJ56" s="177">
        <v>0</v>
      </c>
      <c r="AK56" s="177">
        <v>0</v>
      </c>
      <c r="AL56" s="177"/>
      <c r="AM56" s="177"/>
      <c r="AN56" s="177"/>
      <c r="AO56" s="173">
        <f t="shared" si="9"/>
        <v>1402.65</v>
      </c>
      <c r="AP56" s="177">
        <f t="shared" si="10"/>
        <v>155.84999999999991</v>
      </c>
      <c r="AQ56" s="50" t="s">
        <v>1117</v>
      </c>
      <c r="AR56" s="58" t="s">
        <v>1275</v>
      </c>
    </row>
    <row r="57" spans="1:44" s="40" customFormat="1" ht="50.15" customHeight="1">
      <c r="A57" s="192" t="s">
        <v>721</v>
      </c>
      <c r="B57" s="193" t="s">
        <v>705</v>
      </c>
      <c r="C57" s="14" t="s">
        <v>869</v>
      </c>
      <c r="D57" s="194" t="s">
        <v>706</v>
      </c>
      <c r="E57" s="195" t="s">
        <v>722</v>
      </c>
      <c r="F57" s="196" t="s">
        <v>707</v>
      </c>
      <c r="G57" s="14" t="s">
        <v>869</v>
      </c>
      <c r="H57" s="39" t="s">
        <v>1246</v>
      </c>
      <c r="I57" s="191">
        <v>40909</v>
      </c>
      <c r="J57" s="197">
        <v>1558.5</v>
      </c>
      <c r="K57" s="177">
        <f t="shared" si="7"/>
        <v>155.85000000000002</v>
      </c>
      <c r="L57" s="177">
        <f t="shared" si="8"/>
        <v>1402.65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1402.65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77">
        <v>0</v>
      </c>
      <c r="AH57" s="177">
        <v>0</v>
      </c>
      <c r="AI57" s="177">
        <v>0</v>
      </c>
      <c r="AJ57" s="177">
        <v>0</v>
      </c>
      <c r="AK57" s="177">
        <v>0</v>
      </c>
      <c r="AL57" s="177"/>
      <c r="AM57" s="177"/>
      <c r="AN57" s="177"/>
      <c r="AO57" s="173">
        <f t="shared" si="9"/>
        <v>1402.65</v>
      </c>
      <c r="AP57" s="177">
        <f t="shared" si="10"/>
        <v>155.84999999999991</v>
      </c>
      <c r="AQ57" s="50" t="s">
        <v>1117</v>
      </c>
      <c r="AR57" s="58" t="s">
        <v>1275</v>
      </c>
    </row>
    <row r="58" spans="1:44" s="40" customFormat="1" ht="50.15" customHeight="1">
      <c r="A58" s="192" t="s">
        <v>723</v>
      </c>
      <c r="B58" s="193" t="s">
        <v>705</v>
      </c>
      <c r="C58" s="14" t="s">
        <v>869</v>
      </c>
      <c r="D58" s="194" t="s">
        <v>706</v>
      </c>
      <c r="E58" s="195" t="s">
        <v>724</v>
      </c>
      <c r="F58" s="196" t="s">
        <v>707</v>
      </c>
      <c r="G58" s="14" t="s">
        <v>869</v>
      </c>
      <c r="H58" s="39" t="s">
        <v>1246</v>
      </c>
      <c r="I58" s="191">
        <v>40909</v>
      </c>
      <c r="J58" s="197">
        <v>1558.5</v>
      </c>
      <c r="K58" s="177">
        <f t="shared" si="7"/>
        <v>155.85000000000002</v>
      </c>
      <c r="L58" s="177">
        <f t="shared" si="8"/>
        <v>1402.65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1402.65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77">
        <v>0</v>
      </c>
      <c r="AH58" s="177">
        <v>0</v>
      </c>
      <c r="AI58" s="177">
        <v>0</v>
      </c>
      <c r="AJ58" s="177">
        <v>0</v>
      </c>
      <c r="AK58" s="177">
        <v>0</v>
      </c>
      <c r="AL58" s="177"/>
      <c r="AM58" s="177"/>
      <c r="AN58" s="177"/>
      <c r="AO58" s="173">
        <f t="shared" si="9"/>
        <v>1402.65</v>
      </c>
      <c r="AP58" s="177">
        <f t="shared" si="10"/>
        <v>155.84999999999991</v>
      </c>
      <c r="AQ58" s="50" t="s">
        <v>1117</v>
      </c>
      <c r="AR58" s="58" t="s">
        <v>1275</v>
      </c>
    </row>
    <row r="59" spans="1:44" s="40" customFormat="1" ht="50.15" customHeight="1">
      <c r="A59" s="192" t="s">
        <v>725</v>
      </c>
      <c r="B59" s="193" t="s">
        <v>705</v>
      </c>
      <c r="C59" s="14" t="s">
        <v>869</v>
      </c>
      <c r="D59" s="194" t="s">
        <v>706</v>
      </c>
      <c r="E59" s="195" t="s">
        <v>726</v>
      </c>
      <c r="F59" s="196" t="s">
        <v>707</v>
      </c>
      <c r="G59" s="14" t="s">
        <v>869</v>
      </c>
      <c r="H59" s="39" t="s">
        <v>1246</v>
      </c>
      <c r="I59" s="191">
        <v>40909</v>
      </c>
      <c r="J59" s="197">
        <v>1558.5</v>
      </c>
      <c r="K59" s="177">
        <f t="shared" si="7"/>
        <v>155.85000000000002</v>
      </c>
      <c r="L59" s="177">
        <f t="shared" si="8"/>
        <v>1402.65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77">
        <v>0</v>
      </c>
      <c r="T59" s="177">
        <v>0</v>
      </c>
      <c r="U59" s="177">
        <v>0</v>
      </c>
      <c r="V59" s="177">
        <v>0</v>
      </c>
      <c r="W59" s="177">
        <v>0</v>
      </c>
      <c r="X59" s="177">
        <v>0</v>
      </c>
      <c r="Y59" s="177">
        <v>0</v>
      </c>
      <c r="Z59" s="177">
        <v>0</v>
      </c>
      <c r="AA59" s="177">
        <v>1402.65</v>
      </c>
      <c r="AB59" s="177">
        <v>0</v>
      </c>
      <c r="AC59" s="177">
        <v>0</v>
      </c>
      <c r="AD59" s="177">
        <v>0</v>
      </c>
      <c r="AE59" s="177">
        <v>0</v>
      </c>
      <c r="AF59" s="177">
        <v>0</v>
      </c>
      <c r="AG59" s="177">
        <v>0</v>
      </c>
      <c r="AH59" s="177">
        <v>0</v>
      </c>
      <c r="AI59" s="177">
        <v>0</v>
      </c>
      <c r="AJ59" s="177">
        <v>0</v>
      </c>
      <c r="AK59" s="177">
        <v>0</v>
      </c>
      <c r="AL59" s="177"/>
      <c r="AM59" s="177"/>
      <c r="AN59" s="177"/>
      <c r="AO59" s="173">
        <f t="shared" si="9"/>
        <v>1402.65</v>
      </c>
      <c r="AP59" s="177">
        <f t="shared" si="10"/>
        <v>155.84999999999991</v>
      </c>
      <c r="AQ59" s="50" t="s">
        <v>1117</v>
      </c>
      <c r="AR59" s="58" t="s">
        <v>1275</v>
      </c>
    </row>
    <row r="60" spans="1:44" s="40" customFormat="1" ht="50.15" customHeight="1">
      <c r="A60" s="192" t="s">
        <v>727</v>
      </c>
      <c r="B60" s="193" t="s">
        <v>705</v>
      </c>
      <c r="C60" s="14" t="s">
        <v>869</v>
      </c>
      <c r="D60" s="194" t="s">
        <v>706</v>
      </c>
      <c r="E60" s="195" t="s">
        <v>728</v>
      </c>
      <c r="F60" s="196" t="s">
        <v>707</v>
      </c>
      <c r="G60" s="14" t="s">
        <v>869</v>
      </c>
      <c r="H60" s="39" t="s">
        <v>1246</v>
      </c>
      <c r="I60" s="191">
        <v>40909</v>
      </c>
      <c r="J60" s="197">
        <v>1558.5</v>
      </c>
      <c r="K60" s="177">
        <f t="shared" si="7"/>
        <v>155.85000000000002</v>
      </c>
      <c r="L60" s="177">
        <f t="shared" si="8"/>
        <v>1402.65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1402.65</v>
      </c>
      <c r="AB60" s="177">
        <v>0</v>
      </c>
      <c r="AC60" s="177">
        <v>0</v>
      </c>
      <c r="AD60" s="177">
        <v>0</v>
      </c>
      <c r="AE60" s="177">
        <v>0</v>
      </c>
      <c r="AF60" s="177">
        <v>0</v>
      </c>
      <c r="AG60" s="177">
        <v>0</v>
      </c>
      <c r="AH60" s="177">
        <v>0</v>
      </c>
      <c r="AI60" s="177">
        <v>0</v>
      </c>
      <c r="AJ60" s="177">
        <v>0</v>
      </c>
      <c r="AK60" s="177">
        <v>0</v>
      </c>
      <c r="AL60" s="177"/>
      <c r="AM60" s="177"/>
      <c r="AN60" s="177"/>
      <c r="AO60" s="173">
        <f t="shared" si="9"/>
        <v>1402.65</v>
      </c>
      <c r="AP60" s="177">
        <f t="shared" si="10"/>
        <v>155.84999999999991</v>
      </c>
      <c r="AQ60" s="50" t="s">
        <v>1117</v>
      </c>
      <c r="AR60" s="58" t="s">
        <v>1275</v>
      </c>
    </row>
    <row r="61" spans="1:44" s="40" customFormat="1" ht="50.15" customHeight="1">
      <c r="A61" s="192" t="s">
        <v>729</v>
      </c>
      <c r="B61" s="193" t="s">
        <v>705</v>
      </c>
      <c r="C61" s="14" t="s">
        <v>869</v>
      </c>
      <c r="D61" s="194" t="s">
        <v>706</v>
      </c>
      <c r="E61" s="195" t="s">
        <v>730</v>
      </c>
      <c r="F61" s="196" t="s">
        <v>707</v>
      </c>
      <c r="G61" s="14" t="s">
        <v>869</v>
      </c>
      <c r="H61" s="39" t="s">
        <v>1246</v>
      </c>
      <c r="I61" s="191">
        <v>40909</v>
      </c>
      <c r="J61" s="197">
        <v>1558.5</v>
      </c>
      <c r="K61" s="177">
        <f t="shared" si="7"/>
        <v>155.85000000000002</v>
      </c>
      <c r="L61" s="177">
        <f t="shared" si="8"/>
        <v>1402.65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1402.65</v>
      </c>
      <c r="AB61" s="177">
        <v>0</v>
      </c>
      <c r="AC61" s="177">
        <v>0</v>
      </c>
      <c r="AD61" s="177">
        <v>0</v>
      </c>
      <c r="AE61" s="177">
        <v>0</v>
      </c>
      <c r="AF61" s="177">
        <v>0</v>
      </c>
      <c r="AG61" s="177">
        <v>0</v>
      </c>
      <c r="AH61" s="177">
        <v>0</v>
      </c>
      <c r="AI61" s="177">
        <v>0</v>
      </c>
      <c r="AJ61" s="177">
        <v>0</v>
      </c>
      <c r="AK61" s="177">
        <v>0</v>
      </c>
      <c r="AL61" s="177"/>
      <c r="AM61" s="177"/>
      <c r="AN61" s="177"/>
      <c r="AO61" s="173">
        <f t="shared" si="9"/>
        <v>1402.65</v>
      </c>
      <c r="AP61" s="177">
        <f t="shared" si="10"/>
        <v>155.84999999999991</v>
      </c>
      <c r="AQ61" s="50" t="s">
        <v>1117</v>
      </c>
      <c r="AR61" s="58" t="s">
        <v>1275</v>
      </c>
    </row>
    <row r="62" spans="1:44" s="40" customFormat="1" ht="50.15" customHeight="1">
      <c r="A62" s="192" t="s">
        <v>731</v>
      </c>
      <c r="B62" s="193" t="s">
        <v>705</v>
      </c>
      <c r="C62" s="14" t="s">
        <v>869</v>
      </c>
      <c r="D62" s="194" t="s">
        <v>706</v>
      </c>
      <c r="E62" s="195" t="s">
        <v>732</v>
      </c>
      <c r="F62" s="196" t="s">
        <v>707</v>
      </c>
      <c r="G62" s="14" t="s">
        <v>869</v>
      </c>
      <c r="H62" s="39" t="s">
        <v>1246</v>
      </c>
      <c r="I62" s="191">
        <v>40909</v>
      </c>
      <c r="J62" s="197">
        <v>1558.5</v>
      </c>
      <c r="K62" s="177">
        <f t="shared" si="7"/>
        <v>155.85000000000002</v>
      </c>
      <c r="L62" s="177">
        <f t="shared" si="8"/>
        <v>1402.65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77">
        <v>0</v>
      </c>
      <c r="Z62" s="177">
        <v>0</v>
      </c>
      <c r="AA62" s="177">
        <v>1402.65</v>
      </c>
      <c r="AB62" s="177">
        <v>0</v>
      </c>
      <c r="AC62" s="177">
        <v>0</v>
      </c>
      <c r="AD62" s="177">
        <v>0</v>
      </c>
      <c r="AE62" s="177">
        <v>0</v>
      </c>
      <c r="AF62" s="177">
        <v>0</v>
      </c>
      <c r="AG62" s="177">
        <v>0</v>
      </c>
      <c r="AH62" s="177">
        <v>0</v>
      </c>
      <c r="AI62" s="177">
        <v>0</v>
      </c>
      <c r="AJ62" s="177">
        <v>0</v>
      </c>
      <c r="AK62" s="177">
        <v>0</v>
      </c>
      <c r="AL62" s="177"/>
      <c r="AM62" s="177"/>
      <c r="AN62" s="177"/>
      <c r="AO62" s="173">
        <f t="shared" si="9"/>
        <v>1402.65</v>
      </c>
      <c r="AP62" s="177">
        <f t="shared" si="10"/>
        <v>155.84999999999991</v>
      </c>
      <c r="AQ62" s="50" t="s">
        <v>1117</v>
      </c>
      <c r="AR62" s="58" t="s">
        <v>1275</v>
      </c>
    </row>
    <row r="63" spans="1:44" s="40" customFormat="1" ht="50.15" customHeight="1">
      <c r="A63" s="192" t="s">
        <v>733</v>
      </c>
      <c r="B63" s="193" t="s">
        <v>705</v>
      </c>
      <c r="C63" s="14" t="s">
        <v>869</v>
      </c>
      <c r="D63" s="194" t="s">
        <v>706</v>
      </c>
      <c r="E63" s="195" t="s">
        <v>734</v>
      </c>
      <c r="F63" s="196" t="s">
        <v>707</v>
      </c>
      <c r="G63" s="14" t="s">
        <v>869</v>
      </c>
      <c r="H63" s="39" t="s">
        <v>1246</v>
      </c>
      <c r="I63" s="191">
        <v>40909</v>
      </c>
      <c r="J63" s="197">
        <v>1558.5</v>
      </c>
      <c r="K63" s="177">
        <f t="shared" si="7"/>
        <v>155.85000000000002</v>
      </c>
      <c r="L63" s="177">
        <f t="shared" si="8"/>
        <v>1402.65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1402.65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>
        <v>0</v>
      </c>
      <c r="AH63" s="177">
        <v>0</v>
      </c>
      <c r="AI63" s="177">
        <v>0</v>
      </c>
      <c r="AJ63" s="177">
        <v>0</v>
      </c>
      <c r="AK63" s="177">
        <v>0</v>
      </c>
      <c r="AL63" s="177"/>
      <c r="AM63" s="177"/>
      <c r="AN63" s="177"/>
      <c r="AO63" s="173">
        <f t="shared" si="9"/>
        <v>1402.65</v>
      </c>
      <c r="AP63" s="177">
        <f t="shared" si="10"/>
        <v>155.84999999999991</v>
      </c>
      <c r="AQ63" s="50" t="s">
        <v>1117</v>
      </c>
      <c r="AR63" s="58" t="s">
        <v>1275</v>
      </c>
    </row>
    <row r="64" spans="1:44" s="40" customFormat="1" ht="50.15" customHeight="1">
      <c r="A64" s="192" t="s">
        <v>735</v>
      </c>
      <c r="B64" s="193" t="s">
        <v>705</v>
      </c>
      <c r="C64" s="14" t="s">
        <v>869</v>
      </c>
      <c r="D64" s="194" t="s">
        <v>706</v>
      </c>
      <c r="E64" s="195" t="s">
        <v>736</v>
      </c>
      <c r="F64" s="196" t="s">
        <v>707</v>
      </c>
      <c r="G64" s="14" t="s">
        <v>869</v>
      </c>
      <c r="H64" s="39" t="s">
        <v>1246</v>
      </c>
      <c r="I64" s="191">
        <v>40909</v>
      </c>
      <c r="J64" s="197">
        <v>1558.5</v>
      </c>
      <c r="K64" s="177">
        <f t="shared" si="7"/>
        <v>155.85000000000002</v>
      </c>
      <c r="L64" s="177">
        <f t="shared" si="8"/>
        <v>1402.65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7">
        <v>0</v>
      </c>
      <c r="Y64" s="177">
        <v>0</v>
      </c>
      <c r="Z64" s="177">
        <v>0</v>
      </c>
      <c r="AA64" s="177">
        <v>1402.65</v>
      </c>
      <c r="AB64" s="177">
        <v>0</v>
      </c>
      <c r="AC64" s="177">
        <v>0</v>
      </c>
      <c r="AD64" s="177">
        <v>0</v>
      </c>
      <c r="AE64" s="177">
        <v>0</v>
      </c>
      <c r="AF64" s="177">
        <v>0</v>
      </c>
      <c r="AG64" s="177">
        <v>0</v>
      </c>
      <c r="AH64" s="177">
        <v>0</v>
      </c>
      <c r="AI64" s="177">
        <v>0</v>
      </c>
      <c r="AJ64" s="177">
        <v>0</v>
      </c>
      <c r="AK64" s="177">
        <v>0</v>
      </c>
      <c r="AL64" s="177"/>
      <c r="AM64" s="177"/>
      <c r="AN64" s="177"/>
      <c r="AO64" s="173">
        <f t="shared" si="9"/>
        <v>1402.65</v>
      </c>
      <c r="AP64" s="177">
        <f t="shared" si="10"/>
        <v>155.84999999999991</v>
      </c>
      <c r="AQ64" s="50" t="s">
        <v>1117</v>
      </c>
      <c r="AR64" s="58" t="s">
        <v>1275</v>
      </c>
    </row>
    <row r="65" spans="1:44" s="40" customFormat="1" ht="50.15" customHeight="1">
      <c r="A65" s="192" t="s">
        <v>737</v>
      </c>
      <c r="B65" s="193" t="s">
        <v>705</v>
      </c>
      <c r="C65" s="14" t="s">
        <v>869</v>
      </c>
      <c r="D65" s="194" t="s">
        <v>706</v>
      </c>
      <c r="E65" s="195" t="s">
        <v>716</v>
      </c>
      <c r="F65" s="196" t="s">
        <v>707</v>
      </c>
      <c r="G65" s="14" t="s">
        <v>869</v>
      </c>
      <c r="H65" s="39" t="s">
        <v>1246</v>
      </c>
      <c r="I65" s="191">
        <v>40909</v>
      </c>
      <c r="J65" s="197">
        <v>1558.5</v>
      </c>
      <c r="K65" s="177">
        <f t="shared" si="7"/>
        <v>155.85000000000002</v>
      </c>
      <c r="L65" s="177">
        <f t="shared" si="8"/>
        <v>1402.65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1402.65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77">
        <v>0</v>
      </c>
      <c r="AH65" s="177">
        <v>0</v>
      </c>
      <c r="AI65" s="177">
        <v>0</v>
      </c>
      <c r="AJ65" s="177">
        <v>0</v>
      </c>
      <c r="AK65" s="177">
        <v>0</v>
      </c>
      <c r="AL65" s="177"/>
      <c r="AM65" s="177"/>
      <c r="AN65" s="177"/>
      <c r="AO65" s="173">
        <f t="shared" si="9"/>
        <v>1402.65</v>
      </c>
      <c r="AP65" s="177">
        <f t="shared" si="10"/>
        <v>155.84999999999991</v>
      </c>
      <c r="AQ65" s="50" t="s">
        <v>1117</v>
      </c>
      <c r="AR65" s="58" t="s">
        <v>1275</v>
      </c>
    </row>
    <row r="66" spans="1:44" s="40" customFormat="1" ht="50.15" customHeight="1">
      <c r="A66" s="198" t="s">
        <v>738</v>
      </c>
      <c r="B66" s="193" t="s">
        <v>705</v>
      </c>
      <c r="C66" s="14" t="s">
        <v>869</v>
      </c>
      <c r="D66" s="194" t="s">
        <v>706</v>
      </c>
      <c r="E66" s="195" t="s">
        <v>739</v>
      </c>
      <c r="F66" s="196" t="s">
        <v>708</v>
      </c>
      <c r="G66" s="14" t="s">
        <v>869</v>
      </c>
      <c r="H66" s="39" t="s">
        <v>1246</v>
      </c>
      <c r="I66" s="191">
        <v>40909</v>
      </c>
      <c r="J66" s="197">
        <v>1558.5</v>
      </c>
      <c r="K66" s="177">
        <f t="shared" ref="K66:K120" si="11">+J66*0.1</f>
        <v>155.85000000000002</v>
      </c>
      <c r="L66" s="177">
        <f t="shared" ref="L66:L120" si="12">+J66-K66</f>
        <v>1402.65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1402.65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/>
      <c r="AM66" s="177"/>
      <c r="AN66" s="177"/>
      <c r="AO66" s="173">
        <f t="shared" si="9"/>
        <v>1402.65</v>
      </c>
      <c r="AP66" s="177">
        <f t="shared" si="10"/>
        <v>155.84999999999991</v>
      </c>
      <c r="AQ66" s="50" t="s">
        <v>1117</v>
      </c>
      <c r="AR66" s="58" t="s">
        <v>1275</v>
      </c>
    </row>
    <row r="67" spans="1:44" s="40" customFormat="1" ht="50.15" customHeight="1">
      <c r="A67" s="192" t="s">
        <v>740</v>
      </c>
      <c r="B67" s="193" t="s">
        <v>705</v>
      </c>
      <c r="C67" s="14" t="s">
        <v>869</v>
      </c>
      <c r="D67" s="194" t="s">
        <v>706</v>
      </c>
      <c r="E67" s="195">
        <v>52050041</v>
      </c>
      <c r="F67" s="196" t="s">
        <v>707</v>
      </c>
      <c r="G67" s="14" t="s">
        <v>869</v>
      </c>
      <c r="H67" s="39" t="s">
        <v>1246</v>
      </c>
      <c r="I67" s="191">
        <v>40909</v>
      </c>
      <c r="J67" s="197">
        <v>1558.5</v>
      </c>
      <c r="K67" s="177">
        <f t="shared" si="11"/>
        <v>155.85000000000002</v>
      </c>
      <c r="L67" s="177">
        <f t="shared" si="12"/>
        <v>1402.65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1402.65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77">
        <v>0</v>
      </c>
      <c r="AK67" s="177">
        <v>0</v>
      </c>
      <c r="AL67" s="177"/>
      <c r="AM67" s="177"/>
      <c r="AN67" s="177"/>
      <c r="AO67" s="173">
        <f t="shared" si="9"/>
        <v>1402.65</v>
      </c>
      <c r="AP67" s="177">
        <f t="shared" si="10"/>
        <v>155.84999999999991</v>
      </c>
      <c r="AQ67" s="50" t="s">
        <v>1117</v>
      </c>
      <c r="AR67" s="58" t="s">
        <v>1275</v>
      </c>
    </row>
    <row r="68" spans="1:44" s="40" customFormat="1" ht="50.15" customHeight="1">
      <c r="A68" s="192" t="s">
        <v>741</v>
      </c>
      <c r="B68" s="193" t="s">
        <v>705</v>
      </c>
      <c r="C68" s="14" t="s">
        <v>869</v>
      </c>
      <c r="D68" s="194" t="s">
        <v>706</v>
      </c>
      <c r="E68" s="195" t="s">
        <v>742</v>
      </c>
      <c r="F68" s="196" t="s">
        <v>707</v>
      </c>
      <c r="G68" s="14" t="s">
        <v>869</v>
      </c>
      <c r="H68" s="39" t="s">
        <v>1246</v>
      </c>
      <c r="I68" s="191">
        <v>40909</v>
      </c>
      <c r="J68" s="197">
        <v>1558.5</v>
      </c>
      <c r="K68" s="177">
        <f t="shared" si="11"/>
        <v>155.85000000000002</v>
      </c>
      <c r="L68" s="177">
        <f t="shared" si="12"/>
        <v>1402.65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1402.65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/>
      <c r="AM68" s="177"/>
      <c r="AN68" s="177"/>
      <c r="AO68" s="173">
        <f t="shared" si="9"/>
        <v>1402.65</v>
      </c>
      <c r="AP68" s="177">
        <f t="shared" si="10"/>
        <v>155.84999999999991</v>
      </c>
      <c r="AQ68" s="50" t="s">
        <v>1117</v>
      </c>
      <c r="AR68" s="58" t="s">
        <v>1275</v>
      </c>
    </row>
    <row r="69" spans="1:44" s="40" customFormat="1" ht="50.15" customHeight="1">
      <c r="A69" s="198" t="s">
        <v>743</v>
      </c>
      <c r="B69" s="193" t="s">
        <v>705</v>
      </c>
      <c r="C69" s="14" t="s">
        <v>869</v>
      </c>
      <c r="D69" s="194" t="s">
        <v>706</v>
      </c>
      <c r="E69" s="195" t="s">
        <v>744</v>
      </c>
      <c r="F69" s="199" t="s">
        <v>707</v>
      </c>
      <c r="G69" s="14" t="s">
        <v>869</v>
      </c>
      <c r="H69" s="39" t="s">
        <v>1246</v>
      </c>
      <c r="I69" s="191">
        <v>40909</v>
      </c>
      <c r="J69" s="197">
        <v>1558.5</v>
      </c>
      <c r="K69" s="177">
        <f t="shared" si="11"/>
        <v>155.85000000000002</v>
      </c>
      <c r="L69" s="177">
        <f t="shared" si="12"/>
        <v>1402.65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1402.65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/>
      <c r="AM69" s="177"/>
      <c r="AN69" s="177"/>
      <c r="AO69" s="173">
        <f t="shared" si="9"/>
        <v>1402.65</v>
      </c>
      <c r="AP69" s="177">
        <f t="shared" si="10"/>
        <v>155.84999999999991</v>
      </c>
      <c r="AQ69" s="50" t="s">
        <v>1117</v>
      </c>
      <c r="AR69" s="62" t="s">
        <v>1376</v>
      </c>
    </row>
    <row r="70" spans="1:44" s="40" customFormat="1" ht="50.15" customHeight="1">
      <c r="A70" s="192" t="s">
        <v>745</v>
      </c>
      <c r="B70" s="193" t="s">
        <v>705</v>
      </c>
      <c r="C70" s="14" t="s">
        <v>869</v>
      </c>
      <c r="D70" s="194" t="s">
        <v>706</v>
      </c>
      <c r="E70" s="195" t="s">
        <v>746</v>
      </c>
      <c r="F70" s="196" t="s">
        <v>707</v>
      </c>
      <c r="G70" s="14" t="s">
        <v>869</v>
      </c>
      <c r="H70" s="39" t="s">
        <v>1246</v>
      </c>
      <c r="I70" s="191">
        <v>40909</v>
      </c>
      <c r="J70" s="197">
        <v>1558.5</v>
      </c>
      <c r="K70" s="177">
        <f t="shared" si="11"/>
        <v>155.85000000000002</v>
      </c>
      <c r="L70" s="177">
        <f t="shared" si="12"/>
        <v>1402.65</v>
      </c>
      <c r="M70" s="177">
        <v>0</v>
      </c>
      <c r="N70" s="177">
        <v>0</v>
      </c>
      <c r="O70" s="177">
        <v>0</v>
      </c>
      <c r="P70" s="177">
        <v>0</v>
      </c>
      <c r="Q70" s="177">
        <v>0</v>
      </c>
      <c r="R70" s="177">
        <v>0</v>
      </c>
      <c r="S70" s="177">
        <v>0</v>
      </c>
      <c r="T70" s="177">
        <v>0</v>
      </c>
      <c r="U70" s="177">
        <v>0</v>
      </c>
      <c r="V70" s="177">
        <v>0</v>
      </c>
      <c r="W70" s="177">
        <v>0</v>
      </c>
      <c r="X70" s="177">
        <v>0</v>
      </c>
      <c r="Y70" s="177">
        <v>0</v>
      </c>
      <c r="Z70" s="177">
        <v>0</v>
      </c>
      <c r="AA70" s="177">
        <v>1402.65</v>
      </c>
      <c r="AB70" s="177">
        <v>0</v>
      </c>
      <c r="AC70" s="177">
        <v>0</v>
      </c>
      <c r="AD70" s="177">
        <v>0</v>
      </c>
      <c r="AE70" s="177">
        <v>0</v>
      </c>
      <c r="AF70" s="177">
        <v>0</v>
      </c>
      <c r="AG70" s="177">
        <v>0</v>
      </c>
      <c r="AH70" s="177">
        <v>0</v>
      </c>
      <c r="AI70" s="177">
        <v>0</v>
      </c>
      <c r="AJ70" s="177">
        <v>0</v>
      </c>
      <c r="AK70" s="177">
        <v>0</v>
      </c>
      <c r="AL70" s="177"/>
      <c r="AM70" s="177"/>
      <c r="AN70" s="177"/>
      <c r="AO70" s="173">
        <f t="shared" si="9"/>
        <v>1402.65</v>
      </c>
      <c r="AP70" s="177">
        <f t="shared" si="10"/>
        <v>155.84999999999991</v>
      </c>
      <c r="AQ70" s="50" t="s">
        <v>1117</v>
      </c>
      <c r="AR70" s="58" t="s">
        <v>1275</v>
      </c>
    </row>
    <row r="71" spans="1:44" s="40" customFormat="1" ht="50.15" customHeight="1">
      <c r="A71" s="192" t="s">
        <v>747</v>
      </c>
      <c r="B71" s="193" t="s">
        <v>705</v>
      </c>
      <c r="C71" s="14" t="s">
        <v>869</v>
      </c>
      <c r="D71" s="194" t="s">
        <v>706</v>
      </c>
      <c r="E71" s="195" t="s">
        <v>748</v>
      </c>
      <c r="F71" s="196" t="s">
        <v>707</v>
      </c>
      <c r="G71" s="14" t="s">
        <v>869</v>
      </c>
      <c r="H71" s="39" t="s">
        <v>1246</v>
      </c>
      <c r="I71" s="191">
        <v>40909</v>
      </c>
      <c r="J71" s="197">
        <v>1558.5</v>
      </c>
      <c r="K71" s="177">
        <f t="shared" si="11"/>
        <v>155.85000000000002</v>
      </c>
      <c r="L71" s="177">
        <f t="shared" si="12"/>
        <v>1402.65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  <c r="T71" s="177">
        <v>0</v>
      </c>
      <c r="U71" s="177">
        <v>0</v>
      </c>
      <c r="V71" s="177">
        <v>0</v>
      </c>
      <c r="W71" s="177">
        <v>0</v>
      </c>
      <c r="X71" s="177">
        <v>0</v>
      </c>
      <c r="Y71" s="177">
        <v>0</v>
      </c>
      <c r="Z71" s="177">
        <v>0</v>
      </c>
      <c r="AA71" s="177">
        <v>1402.65</v>
      </c>
      <c r="AB71" s="177">
        <v>0</v>
      </c>
      <c r="AC71" s="177">
        <v>0</v>
      </c>
      <c r="AD71" s="177">
        <v>0</v>
      </c>
      <c r="AE71" s="177">
        <v>0</v>
      </c>
      <c r="AF71" s="177">
        <v>0</v>
      </c>
      <c r="AG71" s="177">
        <v>0</v>
      </c>
      <c r="AH71" s="177">
        <v>0</v>
      </c>
      <c r="AI71" s="177">
        <v>0</v>
      </c>
      <c r="AJ71" s="177">
        <v>0</v>
      </c>
      <c r="AK71" s="177">
        <v>0</v>
      </c>
      <c r="AL71" s="177"/>
      <c r="AM71" s="177"/>
      <c r="AN71" s="177"/>
      <c r="AO71" s="173">
        <f t="shared" si="9"/>
        <v>1402.65</v>
      </c>
      <c r="AP71" s="177">
        <f t="shared" si="10"/>
        <v>155.84999999999991</v>
      </c>
      <c r="AQ71" s="50" t="s">
        <v>1117</v>
      </c>
      <c r="AR71" s="58" t="s">
        <v>1275</v>
      </c>
    </row>
    <row r="72" spans="1:44" s="40" customFormat="1" ht="50.15" customHeight="1">
      <c r="A72" s="198" t="s">
        <v>749</v>
      </c>
      <c r="B72" s="193" t="s">
        <v>705</v>
      </c>
      <c r="C72" s="14" t="s">
        <v>869</v>
      </c>
      <c r="D72" s="194" t="s">
        <v>706</v>
      </c>
      <c r="E72" s="195" t="s">
        <v>750</v>
      </c>
      <c r="F72" s="199" t="s">
        <v>707</v>
      </c>
      <c r="G72" s="14" t="s">
        <v>869</v>
      </c>
      <c r="H72" s="39" t="s">
        <v>1246</v>
      </c>
      <c r="I72" s="191">
        <v>40909</v>
      </c>
      <c r="J72" s="197">
        <v>1558.5</v>
      </c>
      <c r="K72" s="177">
        <f t="shared" si="11"/>
        <v>155.85000000000002</v>
      </c>
      <c r="L72" s="177">
        <f t="shared" si="12"/>
        <v>1402.65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1402.65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7">
        <v>0</v>
      </c>
      <c r="AH72" s="177">
        <v>0</v>
      </c>
      <c r="AI72" s="177">
        <v>0</v>
      </c>
      <c r="AJ72" s="177">
        <v>0</v>
      </c>
      <c r="AK72" s="177">
        <v>0</v>
      </c>
      <c r="AL72" s="177"/>
      <c r="AM72" s="177"/>
      <c r="AN72" s="177"/>
      <c r="AO72" s="173">
        <f t="shared" si="9"/>
        <v>1402.65</v>
      </c>
      <c r="AP72" s="177">
        <f t="shared" si="10"/>
        <v>155.84999999999991</v>
      </c>
      <c r="AQ72" s="50" t="s">
        <v>1117</v>
      </c>
      <c r="AR72" s="58" t="s">
        <v>1275</v>
      </c>
    </row>
    <row r="73" spans="1:44" s="40" customFormat="1" ht="50.15" customHeight="1">
      <c r="A73" s="174" t="s">
        <v>888</v>
      </c>
      <c r="B73" s="179" t="s">
        <v>893</v>
      </c>
      <c r="C73" s="14" t="s">
        <v>869</v>
      </c>
      <c r="D73" s="39" t="s">
        <v>894</v>
      </c>
      <c r="E73" s="179" t="s">
        <v>497</v>
      </c>
      <c r="F73" s="179" t="s">
        <v>392</v>
      </c>
      <c r="G73" s="179" t="s">
        <v>869</v>
      </c>
      <c r="H73" s="179" t="s">
        <v>18</v>
      </c>
      <c r="I73" s="191">
        <v>40909</v>
      </c>
      <c r="J73" s="177">
        <v>1603</v>
      </c>
      <c r="K73" s="177">
        <f t="shared" si="11"/>
        <v>160.30000000000001</v>
      </c>
      <c r="L73" s="177">
        <f t="shared" si="12"/>
        <v>1442.7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177">
        <f>+J73-K73</f>
        <v>1442.7</v>
      </c>
      <c r="AB73" s="177">
        <v>0</v>
      </c>
      <c r="AC73" s="177">
        <v>0</v>
      </c>
      <c r="AD73" s="177">
        <v>0</v>
      </c>
      <c r="AE73" s="177">
        <v>0</v>
      </c>
      <c r="AF73" s="177">
        <v>0</v>
      </c>
      <c r="AG73" s="177">
        <v>0</v>
      </c>
      <c r="AH73" s="177">
        <v>0</v>
      </c>
      <c r="AI73" s="177">
        <v>0</v>
      </c>
      <c r="AJ73" s="177">
        <v>0</v>
      </c>
      <c r="AK73" s="177">
        <v>0</v>
      </c>
      <c r="AL73" s="177"/>
      <c r="AM73" s="177"/>
      <c r="AN73" s="177"/>
      <c r="AO73" s="173">
        <f t="shared" si="9"/>
        <v>1442.7</v>
      </c>
      <c r="AP73" s="177">
        <f t="shared" si="10"/>
        <v>160.29999999999995</v>
      </c>
      <c r="AQ73" s="50" t="s">
        <v>119</v>
      </c>
      <c r="AR73" s="58" t="s">
        <v>155</v>
      </c>
    </row>
    <row r="74" spans="1:44" s="40" customFormat="1" ht="50.15" customHeight="1">
      <c r="A74" s="174" t="s">
        <v>889</v>
      </c>
      <c r="B74" s="179" t="s">
        <v>893</v>
      </c>
      <c r="C74" s="14" t="s">
        <v>869</v>
      </c>
      <c r="D74" s="39" t="s">
        <v>894</v>
      </c>
      <c r="E74" s="179" t="s">
        <v>497</v>
      </c>
      <c r="F74" s="179" t="s">
        <v>392</v>
      </c>
      <c r="G74" s="179" t="s">
        <v>869</v>
      </c>
      <c r="H74" s="179" t="s">
        <v>18</v>
      </c>
      <c r="I74" s="191">
        <v>40909</v>
      </c>
      <c r="J74" s="177">
        <v>994</v>
      </c>
      <c r="K74" s="177">
        <f t="shared" si="11"/>
        <v>99.4</v>
      </c>
      <c r="L74" s="177">
        <f t="shared" si="12"/>
        <v>894.6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f>+J74-K74</f>
        <v>894.6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77">
        <v>0</v>
      </c>
      <c r="AH74" s="177">
        <v>0</v>
      </c>
      <c r="AI74" s="177">
        <v>0</v>
      </c>
      <c r="AJ74" s="177">
        <v>0</v>
      </c>
      <c r="AK74" s="177">
        <v>0</v>
      </c>
      <c r="AL74" s="177"/>
      <c r="AM74" s="177"/>
      <c r="AN74" s="177"/>
      <c r="AO74" s="173">
        <f t="shared" si="9"/>
        <v>894.6</v>
      </c>
      <c r="AP74" s="177">
        <f t="shared" si="10"/>
        <v>99.399999999999977</v>
      </c>
      <c r="AQ74" s="50" t="s">
        <v>119</v>
      </c>
      <c r="AR74" s="58" t="s">
        <v>1366</v>
      </c>
    </row>
    <row r="75" spans="1:44" s="40" customFormat="1" ht="50.15" customHeight="1">
      <c r="A75" s="174" t="s">
        <v>890</v>
      </c>
      <c r="B75" s="179" t="s">
        <v>893</v>
      </c>
      <c r="C75" s="14" t="s">
        <v>869</v>
      </c>
      <c r="D75" s="39" t="s">
        <v>894</v>
      </c>
      <c r="E75" s="179" t="s">
        <v>497</v>
      </c>
      <c r="F75" s="179" t="s">
        <v>392</v>
      </c>
      <c r="G75" s="179" t="s">
        <v>869</v>
      </c>
      <c r="H75" s="179" t="s">
        <v>18</v>
      </c>
      <c r="I75" s="191">
        <v>40909</v>
      </c>
      <c r="J75" s="177">
        <v>994</v>
      </c>
      <c r="K75" s="177">
        <f t="shared" si="11"/>
        <v>99.4</v>
      </c>
      <c r="L75" s="177">
        <f t="shared" si="12"/>
        <v>894.6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77">
        <v>0</v>
      </c>
      <c r="T75" s="177">
        <v>0</v>
      </c>
      <c r="U75" s="177">
        <v>0</v>
      </c>
      <c r="V75" s="177">
        <v>0</v>
      </c>
      <c r="W75" s="177">
        <v>0</v>
      </c>
      <c r="X75" s="177">
        <v>0</v>
      </c>
      <c r="Y75" s="177">
        <v>0</v>
      </c>
      <c r="Z75" s="177">
        <v>0</v>
      </c>
      <c r="AA75" s="177">
        <f>+J75-K75</f>
        <v>894.6</v>
      </c>
      <c r="AB75" s="177">
        <v>0</v>
      </c>
      <c r="AC75" s="177">
        <v>0</v>
      </c>
      <c r="AD75" s="177">
        <v>0</v>
      </c>
      <c r="AE75" s="177">
        <v>0</v>
      </c>
      <c r="AF75" s="177">
        <v>0</v>
      </c>
      <c r="AG75" s="177">
        <v>0</v>
      </c>
      <c r="AH75" s="177">
        <v>0</v>
      </c>
      <c r="AI75" s="177">
        <v>0</v>
      </c>
      <c r="AJ75" s="177">
        <v>0</v>
      </c>
      <c r="AK75" s="177">
        <v>0</v>
      </c>
      <c r="AL75" s="177"/>
      <c r="AM75" s="177"/>
      <c r="AN75" s="177"/>
      <c r="AO75" s="173">
        <f t="shared" si="9"/>
        <v>894.6</v>
      </c>
      <c r="AP75" s="177">
        <f t="shared" si="10"/>
        <v>99.399999999999977</v>
      </c>
      <c r="AQ75" s="50" t="s">
        <v>119</v>
      </c>
      <c r="AR75" s="58" t="s">
        <v>1366</v>
      </c>
    </row>
    <row r="76" spans="1:44" s="40" customFormat="1" ht="50.15" customHeight="1">
      <c r="A76" s="174" t="s">
        <v>891</v>
      </c>
      <c r="B76" s="179" t="s">
        <v>893</v>
      </c>
      <c r="C76" s="14" t="s">
        <v>869</v>
      </c>
      <c r="D76" s="39" t="s">
        <v>894</v>
      </c>
      <c r="E76" s="179" t="s">
        <v>497</v>
      </c>
      <c r="F76" s="179" t="s">
        <v>392</v>
      </c>
      <c r="G76" s="179" t="s">
        <v>869</v>
      </c>
      <c r="H76" s="179" t="s">
        <v>18</v>
      </c>
      <c r="I76" s="191">
        <v>40909</v>
      </c>
      <c r="J76" s="177">
        <v>994</v>
      </c>
      <c r="K76" s="177">
        <f t="shared" si="11"/>
        <v>99.4</v>
      </c>
      <c r="L76" s="177">
        <f t="shared" si="12"/>
        <v>894.6</v>
      </c>
      <c r="M76" s="177">
        <v>0</v>
      </c>
      <c r="N76" s="177">
        <v>0</v>
      </c>
      <c r="O76" s="177">
        <v>0</v>
      </c>
      <c r="P76" s="177">
        <v>0</v>
      </c>
      <c r="Q76" s="177">
        <v>0</v>
      </c>
      <c r="R76" s="177">
        <v>0</v>
      </c>
      <c r="S76" s="177">
        <v>0</v>
      </c>
      <c r="T76" s="177">
        <v>0</v>
      </c>
      <c r="U76" s="177">
        <v>0</v>
      </c>
      <c r="V76" s="177">
        <v>0</v>
      </c>
      <c r="W76" s="177">
        <v>0</v>
      </c>
      <c r="X76" s="177">
        <v>0</v>
      </c>
      <c r="Y76" s="177">
        <v>0</v>
      </c>
      <c r="Z76" s="177">
        <v>0</v>
      </c>
      <c r="AA76" s="177">
        <f>+J76-K76</f>
        <v>894.6</v>
      </c>
      <c r="AB76" s="177">
        <v>0</v>
      </c>
      <c r="AC76" s="177">
        <v>0</v>
      </c>
      <c r="AD76" s="177">
        <v>0</v>
      </c>
      <c r="AE76" s="177">
        <v>0</v>
      </c>
      <c r="AF76" s="177">
        <v>0</v>
      </c>
      <c r="AG76" s="177">
        <v>0</v>
      </c>
      <c r="AH76" s="177">
        <v>0</v>
      </c>
      <c r="AI76" s="177">
        <v>0</v>
      </c>
      <c r="AJ76" s="177">
        <v>0</v>
      </c>
      <c r="AK76" s="177">
        <v>0</v>
      </c>
      <c r="AL76" s="177"/>
      <c r="AM76" s="177"/>
      <c r="AN76" s="177"/>
      <c r="AO76" s="173">
        <f t="shared" si="9"/>
        <v>894.6</v>
      </c>
      <c r="AP76" s="177">
        <f t="shared" si="10"/>
        <v>99.399999999999977</v>
      </c>
      <c r="AQ76" s="50" t="s">
        <v>119</v>
      </c>
      <c r="AR76" s="58" t="s">
        <v>1366</v>
      </c>
    </row>
    <row r="77" spans="1:44" s="40" customFormat="1" ht="50.15" customHeight="1">
      <c r="A77" s="174" t="s">
        <v>892</v>
      </c>
      <c r="B77" s="179" t="s">
        <v>893</v>
      </c>
      <c r="C77" s="14" t="s">
        <v>869</v>
      </c>
      <c r="D77" s="39" t="s">
        <v>894</v>
      </c>
      <c r="E77" s="179" t="s">
        <v>497</v>
      </c>
      <c r="F77" s="179" t="s">
        <v>392</v>
      </c>
      <c r="G77" s="179" t="s">
        <v>869</v>
      </c>
      <c r="H77" s="179" t="s">
        <v>18</v>
      </c>
      <c r="I77" s="191">
        <v>40909</v>
      </c>
      <c r="J77" s="177">
        <v>994</v>
      </c>
      <c r="K77" s="177">
        <f t="shared" si="11"/>
        <v>99.4</v>
      </c>
      <c r="L77" s="177">
        <f t="shared" si="12"/>
        <v>894.6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f>+J77-K77</f>
        <v>894.6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77">
        <v>0</v>
      </c>
      <c r="AI77" s="177">
        <v>0</v>
      </c>
      <c r="AJ77" s="177">
        <v>0</v>
      </c>
      <c r="AK77" s="177">
        <v>0</v>
      </c>
      <c r="AL77" s="177"/>
      <c r="AM77" s="177"/>
      <c r="AN77" s="177"/>
      <c r="AO77" s="173">
        <f t="shared" si="9"/>
        <v>894.6</v>
      </c>
      <c r="AP77" s="177">
        <f t="shared" si="10"/>
        <v>99.399999999999977</v>
      </c>
      <c r="AQ77" s="50" t="s">
        <v>119</v>
      </c>
      <c r="AR77" s="58" t="s">
        <v>1366</v>
      </c>
    </row>
    <row r="78" spans="1:44" s="40" customFormat="1" ht="50.15" customHeight="1">
      <c r="A78" s="200" t="s">
        <v>1021</v>
      </c>
      <c r="B78" s="193" t="s">
        <v>1094</v>
      </c>
      <c r="C78" s="14" t="s">
        <v>869</v>
      </c>
      <c r="D78" s="194" t="s">
        <v>706</v>
      </c>
      <c r="E78" s="195" t="s">
        <v>430</v>
      </c>
      <c r="F78" s="199" t="s">
        <v>406</v>
      </c>
      <c r="G78" s="14" t="s">
        <v>869</v>
      </c>
      <c r="H78" s="39" t="s">
        <v>1246</v>
      </c>
      <c r="I78" s="191">
        <v>40909</v>
      </c>
      <c r="J78" s="197">
        <v>762.11</v>
      </c>
      <c r="K78" s="177">
        <f t="shared" si="11"/>
        <v>76.210999999999999</v>
      </c>
      <c r="L78" s="177">
        <f t="shared" si="12"/>
        <v>685.899</v>
      </c>
      <c r="M78" s="177">
        <v>0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177">
        <v>0</v>
      </c>
      <c r="T78" s="177">
        <v>0</v>
      </c>
      <c r="U78" s="177">
        <v>0</v>
      </c>
      <c r="V78" s="177">
        <v>0</v>
      </c>
      <c r="W78" s="177">
        <v>0</v>
      </c>
      <c r="X78" s="177">
        <v>0</v>
      </c>
      <c r="Y78" s="177">
        <v>0</v>
      </c>
      <c r="Z78" s="177">
        <v>0</v>
      </c>
      <c r="AA78" s="177">
        <v>685.9</v>
      </c>
      <c r="AB78" s="177">
        <v>0</v>
      </c>
      <c r="AC78" s="177">
        <v>0</v>
      </c>
      <c r="AD78" s="177">
        <v>0</v>
      </c>
      <c r="AE78" s="177">
        <v>0</v>
      </c>
      <c r="AF78" s="177">
        <v>0</v>
      </c>
      <c r="AG78" s="177">
        <v>0</v>
      </c>
      <c r="AH78" s="177">
        <v>0</v>
      </c>
      <c r="AI78" s="177">
        <v>0</v>
      </c>
      <c r="AJ78" s="177">
        <v>0</v>
      </c>
      <c r="AK78" s="177">
        <v>0</v>
      </c>
      <c r="AL78" s="177"/>
      <c r="AM78" s="177"/>
      <c r="AN78" s="177"/>
      <c r="AO78" s="173">
        <f t="shared" si="9"/>
        <v>685.9</v>
      </c>
      <c r="AP78" s="177">
        <f t="shared" si="10"/>
        <v>76.210000000000036</v>
      </c>
      <c r="AQ78" s="50" t="s">
        <v>119</v>
      </c>
      <c r="AR78" s="58" t="s">
        <v>1366</v>
      </c>
    </row>
    <row r="79" spans="1:44" s="40" customFormat="1" ht="50.15" customHeight="1">
      <c r="A79" s="174" t="s">
        <v>874</v>
      </c>
      <c r="B79" s="179" t="s">
        <v>868</v>
      </c>
      <c r="C79" s="14" t="s">
        <v>869</v>
      </c>
      <c r="D79" s="39" t="s">
        <v>90</v>
      </c>
      <c r="E79" s="179" t="s">
        <v>872</v>
      </c>
      <c r="F79" s="179" t="s">
        <v>871</v>
      </c>
      <c r="G79" s="179" t="s">
        <v>869</v>
      </c>
      <c r="H79" s="179" t="s">
        <v>10</v>
      </c>
      <c r="I79" s="191">
        <v>40909</v>
      </c>
      <c r="J79" s="177">
        <v>1155</v>
      </c>
      <c r="K79" s="177">
        <f t="shared" si="11"/>
        <v>115.5</v>
      </c>
      <c r="L79" s="177">
        <f t="shared" si="12"/>
        <v>1039.5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f t="shared" ref="AA79:AA83" si="13">+J79-K79</f>
        <v>1039.5</v>
      </c>
      <c r="AB79" s="177">
        <v>0</v>
      </c>
      <c r="AC79" s="177">
        <v>0</v>
      </c>
      <c r="AD79" s="177">
        <v>0</v>
      </c>
      <c r="AE79" s="177">
        <v>0</v>
      </c>
      <c r="AF79" s="177">
        <v>0</v>
      </c>
      <c r="AG79" s="177">
        <v>0</v>
      </c>
      <c r="AH79" s="177">
        <v>0</v>
      </c>
      <c r="AI79" s="177">
        <v>0</v>
      </c>
      <c r="AJ79" s="177">
        <v>0</v>
      </c>
      <c r="AK79" s="177">
        <v>0</v>
      </c>
      <c r="AL79" s="177"/>
      <c r="AM79" s="177"/>
      <c r="AN79" s="177"/>
      <c r="AO79" s="173">
        <f t="shared" si="9"/>
        <v>1039.5</v>
      </c>
      <c r="AP79" s="177">
        <f t="shared" si="10"/>
        <v>115.5</v>
      </c>
      <c r="AQ79" s="50" t="s">
        <v>119</v>
      </c>
      <c r="AR79" s="58" t="s">
        <v>155</v>
      </c>
    </row>
    <row r="80" spans="1:44" s="40" customFormat="1" ht="50.15" customHeight="1">
      <c r="A80" s="174" t="s">
        <v>875</v>
      </c>
      <c r="B80" s="179" t="s">
        <v>870</v>
      </c>
      <c r="C80" s="14" t="s">
        <v>869</v>
      </c>
      <c r="D80" s="39" t="s">
        <v>90</v>
      </c>
      <c r="E80" s="179" t="s">
        <v>873</v>
      </c>
      <c r="F80" s="179" t="s">
        <v>871</v>
      </c>
      <c r="G80" s="179" t="s">
        <v>869</v>
      </c>
      <c r="H80" s="179" t="s">
        <v>10</v>
      </c>
      <c r="I80" s="191">
        <v>40909</v>
      </c>
      <c r="J80" s="177">
        <v>1155</v>
      </c>
      <c r="K80" s="177">
        <f t="shared" si="11"/>
        <v>115.5</v>
      </c>
      <c r="L80" s="177">
        <f t="shared" si="12"/>
        <v>1039.5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f t="shared" si="13"/>
        <v>1039.5</v>
      </c>
      <c r="AB80" s="177">
        <v>0</v>
      </c>
      <c r="AC80" s="177">
        <v>0</v>
      </c>
      <c r="AD80" s="177">
        <v>0</v>
      </c>
      <c r="AE80" s="177">
        <v>0</v>
      </c>
      <c r="AF80" s="177">
        <v>0</v>
      </c>
      <c r="AG80" s="177">
        <v>0</v>
      </c>
      <c r="AH80" s="177">
        <v>0</v>
      </c>
      <c r="AI80" s="177">
        <v>0</v>
      </c>
      <c r="AJ80" s="177">
        <v>0</v>
      </c>
      <c r="AK80" s="177">
        <v>0</v>
      </c>
      <c r="AL80" s="177"/>
      <c r="AM80" s="177"/>
      <c r="AN80" s="177"/>
      <c r="AO80" s="173">
        <f t="shared" si="9"/>
        <v>1039.5</v>
      </c>
      <c r="AP80" s="177">
        <f t="shared" si="10"/>
        <v>115.5</v>
      </c>
      <c r="AQ80" s="50" t="s">
        <v>119</v>
      </c>
      <c r="AR80" s="58" t="s">
        <v>155</v>
      </c>
    </row>
    <row r="81" spans="1:44" s="40" customFormat="1" ht="50.15" customHeight="1">
      <c r="A81" s="174" t="s">
        <v>1022</v>
      </c>
      <c r="B81" s="179" t="s">
        <v>1093</v>
      </c>
      <c r="C81" s="14" t="s">
        <v>869</v>
      </c>
      <c r="D81" s="39" t="s">
        <v>90</v>
      </c>
      <c r="E81" s="179" t="s">
        <v>879</v>
      </c>
      <c r="F81" s="179" t="s">
        <v>878</v>
      </c>
      <c r="G81" s="179" t="s">
        <v>869</v>
      </c>
      <c r="H81" s="179" t="s">
        <v>102</v>
      </c>
      <c r="I81" s="191">
        <v>40909</v>
      </c>
      <c r="J81" s="177">
        <v>1481.16</v>
      </c>
      <c r="K81" s="177">
        <f t="shared" si="11"/>
        <v>148.11600000000001</v>
      </c>
      <c r="L81" s="177">
        <f t="shared" si="12"/>
        <v>1333.0440000000001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177">
        <v>0</v>
      </c>
      <c r="T81" s="177">
        <v>0</v>
      </c>
      <c r="U81" s="177">
        <v>0</v>
      </c>
      <c r="V81" s="177">
        <v>0</v>
      </c>
      <c r="W81" s="177">
        <v>0</v>
      </c>
      <c r="X81" s="177">
        <v>0</v>
      </c>
      <c r="Y81" s="177">
        <v>0</v>
      </c>
      <c r="Z81" s="177">
        <v>0</v>
      </c>
      <c r="AA81" s="177">
        <f t="shared" si="13"/>
        <v>1333.0440000000001</v>
      </c>
      <c r="AB81" s="177">
        <v>0</v>
      </c>
      <c r="AC81" s="177">
        <v>0</v>
      </c>
      <c r="AD81" s="177">
        <v>0</v>
      </c>
      <c r="AE81" s="177">
        <v>0</v>
      </c>
      <c r="AF81" s="177">
        <v>0</v>
      </c>
      <c r="AG81" s="177">
        <v>0</v>
      </c>
      <c r="AH81" s="177">
        <v>0</v>
      </c>
      <c r="AI81" s="177">
        <v>0</v>
      </c>
      <c r="AJ81" s="177">
        <v>0</v>
      </c>
      <c r="AK81" s="177">
        <v>0</v>
      </c>
      <c r="AL81" s="177"/>
      <c r="AM81" s="177"/>
      <c r="AN81" s="177"/>
      <c r="AO81" s="173">
        <f t="shared" si="9"/>
        <v>1333.0440000000001</v>
      </c>
      <c r="AP81" s="177">
        <f t="shared" si="10"/>
        <v>148.11599999999999</v>
      </c>
      <c r="AQ81" s="50" t="s">
        <v>119</v>
      </c>
      <c r="AR81" s="58" t="s">
        <v>155</v>
      </c>
    </row>
    <row r="82" spans="1:44" s="40" customFormat="1" ht="50.15" customHeight="1">
      <c r="A82" s="174" t="s">
        <v>877</v>
      </c>
      <c r="B82" s="179" t="s">
        <v>876</v>
      </c>
      <c r="C82" s="14" t="s">
        <v>869</v>
      </c>
      <c r="D82" s="39" t="s">
        <v>90</v>
      </c>
      <c r="E82" s="179" t="s">
        <v>879</v>
      </c>
      <c r="F82" s="179" t="s">
        <v>878</v>
      </c>
      <c r="G82" s="179" t="s">
        <v>869</v>
      </c>
      <c r="H82" s="179" t="s">
        <v>102</v>
      </c>
      <c r="I82" s="191">
        <v>40909</v>
      </c>
      <c r="J82" s="177">
        <v>1481.16</v>
      </c>
      <c r="K82" s="177">
        <f t="shared" si="11"/>
        <v>148.11600000000001</v>
      </c>
      <c r="L82" s="177">
        <f t="shared" si="12"/>
        <v>1333.0440000000001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77">
        <v>0</v>
      </c>
      <c r="T82" s="177">
        <v>0</v>
      </c>
      <c r="U82" s="177">
        <v>0</v>
      </c>
      <c r="V82" s="177">
        <v>0</v>
      </c>
      <c r="W82" s="177">
        <v>0</v>
      </c>
      <c r="X82" s="177">
        <v>0</v>
      </c>
      <c r="Y82" s="177">
        <v>0</v>
      </c>
      <c r="Z82" s="177">
        <v>0</v>
      </c>
      <c r="AA82" s="177">
        <f t="shared" si="13"/>
        <v>1333.0440000000001</v>
      </c>
      <c r="AB82" s="177">
        <v>0</v>
      </c>
      <c r="AC82" s="177">
        <v>0</v>
      </c>
      <c r="AD82" s="177">
        <v>0</v>
      </c>
      <c r="AE82" s="177">
        <v>0</v>
      </c>
      <c r="AF82" s="177">
        <v>0</v>
      </c>
      <c r="AG82" s="177">
        <v>0</v>
      </c>
      <c r="AH82" s="177">
        <v>0</v>
      </c>
      <c r="AI82" s="177">
        <v>0</v>
      </c>
      <c r="AJ82" s="177">
        <v>0</v>
      </c>
      <c r="AK82" s="177">
        <v>0</v>
      </c>
      <c r="AL82" s="177"/>
      <c r="AM82" s="177"/>
      <c r="AN82" s="177"/>
      <c r="AO82" s="173">
        <f t="shared" si="9"/>
        <v>1333.0440000000001</v>
      </c>
      <c r="AP82" s="177">
        <f t="shared" si="10"/>
        <v>148.11599999999999</v>
      </c>
      <c r="AQ82" s="50" t="s">
        <v>119</v>
      </c>
      <c r="AR82" s="58" t="s">
        <v>155</v>
      </c>
    </row>
    <row r="83" spans="1:44" s="40" customFormat="1" ht="50.15" customHeight="1">
      <c r="A83" s="174" t="s">
        <v>884</v>
      </c>
      <c r="B83" s="179" t="s">
        <v>883</v>
      </c>
      <c r="C83" s="14" t="s">
        <v>869</v>
      </c>
      <c r="D83" s="39" t="s">
        <v>885</v>
      </c>
      <c r="E83" s="179" t="s">
        <v>886</v>
      </c>
      <c r="F83" s="179" t="s">
        <v>887</v>
      </c>
      <c r="G83" s="179" t="s">
        <v>869</v>
      </c>
      <c r="H83" s="179" t="s">
        <v>18</v>
      </c>
      <c r="I83" s="191">
        <v>40909</v>
      </c>
      <c r="J83" s="177">
        <v>6247.72</v>
      </c>
      <c r="K83" s="177">
        <f t="shared" si="11"/>
        <v>624.77200000000005</v>
      </c>
      <c r="L83" s="177">
        <f t="shared" si="12"/>
        <v>5622.9480000000003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  <c r="T83" s="177">
        <v>0</v>
      </c>
      <c r="U83" s="177">
        <v>0</v>
      </c>
      <c r="V83" s="177">
        <v>0</v>
      </c>
      <c r="W83" s="177">
        <v>0</v>
      </c>
      <c r="X83" s="177">
        <v>0</v>
      </c>
      <c r="Y83" s="177">
        <v>0</v>
      </c>
      <c r="Z83" s="177">
        <v>0</v>
      </c>
      <c r="AA83" s="177">
        <f t="shared" si="13"/>
        <v>5622.9480000000003</v>
      </c>
      <c r="AB83" s="177">
        <v>0.08</v>
      </c>
      <c r="AC83" s="177">
        <v>0</v>
      </c>
      <c r="AD83" s="177">
        <v>0</v>
      </c>
      <c r="AE83" s="177">
        <v>0</v>
      </c>
      <c r="AF83" s="177">
        <v>0</v>
      </c>
      <c r="AG83" s="177">
        <v>0</v>
      </c>
      <c r="AH83" s="177">
        <v>0</v>
      </c>
      <c r="AI83" s="177">
        <v>0</v>
      </c>
      <c r="AJ83" s="177">
        <v>0</v>
      </c>
      <c r="AK83" s="177">
        <v>0</v>
      </c>
      <c r="AL83" s="177"/>
      <c r="AM83" s="177"/>
      <c r="AN83" s="177"/>
      <c r="AO83" s="173">
        <f t="shared" si="9"/>
        <v>5623.0280000000002</v>
      </c>
      <c r="AP83" s="177">
        <f t="shared" si="10"/>
        <v>624.69200000000001</v>
      </c>
      <c r="AQ83" s="56" t="s">
        <v>119</v>
      </c>
      <c r="AR83" s="57" t="s">
        <v>155</v>
      </c>
    </row>
    <row r="84" spans="1:44" s="40" customFormat="1" ht="50.15" customHeight="1">
      <c r="A84" s="174" t="s">
        <v>1642</v>
      </c>
      <c r="B84" s="14" t="s">
        <v>101</v>
      </c>
      <c r="C84" s="14" t="s">
        <v>1645</v>
      </c>
      <c r="D84" s="14" t="s">
        <v>96</v>
      </c>
      <c r="E84" s="14" t="s">
        <v>1643</v>
      </c>
      <c r="F84" s="14" t="s">
        <v>1644</v>
      </c>
      <c r="G84" s="14" t="s">
        <v>1645</v>
      </c>
      <c r="H84" s="201" t="s">
        <v>10</v>
      </c>
      <c r="I84" s="191">
        <v>41297</v>
      </c>
      <c r="J84" s="177">
        <v>1578</v>
      </c>
      <c r="K84" s="177">
        <f t="shared" si="11"/>
        <v>157.80000000000001</v>
      </c>
      <c r="L84" s="177">
        <f t="shared" si="12"/>
        <v>1420.2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177">
        <v>0</v>
      </c>
      <c r="T84" s="177">
        <v>0</v>
      </c>
      <c r="U84" s="177">
        <v>0</v>
      </c>
      <c r="V84" s="177">
        <v>0</v>
      </c>
      <c r="W84" s="177">
        <v>0</v>
      </c>
      <c r="X84" s="177">
        <v>0</v>
      </c>
      <c r="Y84" s="177">
        <v>0</v>
      </c>
      <c r="Z84" s="177">
        <v>0</v>
      </c>
      <c r="AA84" s="177">
        <v>0</v>
      </c>
      <c r="AB84" s="177">
        <v>0</v>
      </c>
      <c r="AC84" s="177">
        <v>284.04000000000002</v>
      </c>
      <c r="AD84" s="177">
        <v>284.04000000000002</v>
      </c>
      <c r="AE84" s="177">
        <v>284.04000000000002</v>
      </c>
      <c r="AF84" s="177">
        <v>0</v>
      </c>
      <c r="AG84" s="177">
        <v>284.04000000000002</v>
      </c>
      <c r="AH84" s="177">
        <v>0</v>
      </c>
      <c r="AI84" s="177">
        <v>284.04000000000002</v>
      </c>
      <c r="AJ84" s="177">
        <v>0</v>
      </c>
      <c r="AK84" s="177">
        <v>0</v>
      </c>
      <c r="AL84" s="177"/>
      <c r="AM84" s="177"/>
      <c r="AN84" s="177"/>
      <c r="AO84" s="173">
        <f t="shared" si="9"/>
        <v>1420.2</v>
      </c>
      <c r="AP84" s="177">
        <f t="shared" si="10"/>
        <v>157.79999999999995</v>
      </c>
      <c r="AQ84" s="50" t="s">
        <v>1276</v>
      </c>
      <c r="AR84" s="58" t="s">
        <v>1847</v>
      </c>
    </row>
    <row r="85" spans="1:44" s="40" customFormat="1" ht="50.15" customHeight="1">
      <c r="A85" s="190" t="s">
        <v>1646</v>
      </c>
      <c r="B85" s="14" t="s">
        <v>1105</v>
      </c>
      <c r="C85" s="14" t="s">
        <v>1645</v>
      </c>
      <c r="D85" s="14" t="s">
        <v>1647</v>
      </c>
      <c r="E85" s="14" t="s">
        <v>1648</v>
      </c>
      <c r="F85" s="14" t="s">
        <v>1651</v>
      </c>
      <c r="G85" s="14" t="s">
        <v>1645</v>
      </c>
      <c r="H85" s="14" t="s">
        <v>10</v>
      </c>
      <c r="I85" s="191">
        <v>41297</v>
      </c>
      <c r="J85" s="177">
        <v>1695</v>
      </c>
      <c r="K85" s="177">
        <f t="shared" si="11"/>
        <v>169.5</v>
      </c>
      <c r="L85" s="177">
        <f t="shared" si="12"/>
        <v>1525.5</v>
      </c>
      <c r="M85" s="177">
        <v>0</v>
      </c>
      <c r="N85" s="177">
        <v>0</v>
      </c>
      <c r="O85" s="177">
        <v>0</v>
      </c>
      <c r="P85" s="177">
        <v>0</v>
      </c>
      <c r="Q85" s="177">
        <v>0</v>
      </c>
      <c r="R85" s="177">
        <v>0</v>
      </c>
      <c r="S85" s="177">
        <v>0</v>
      </c>
      <c r="T85" s="177">
        <v>0</v>
      </c>
      <c r="U85" s="177">
        <v>0</v>
      </c>
      <c r="V85" s="177">
        <v>0</v>
      </c>
      <c r="W85" s="177">
        <v>0</v>
      </c>
      <c r="X85" s="177">
        <v>0</v>
      </c>
      <c r="Y85" s="177">
        <v>0</v>
      </c>
      <c r="Z85" s="177">
        <v>0</v>
      </c>
      <c r="AA85" s="177">
        <v>0</v>
      </c>
      <c r="AB85" s="177">
        <v>0</v>
      </c>
      <c r="AC85" s="177">
        <v>305.10000000000002</v>
      </c>
      <c r="AD85" s="177">
        <v>305.10000000000002</v>
      </c>
      <c r="AE85" s="177">
        <v>305.10000000000002</v>
      </c>
      <c r="AF85" s="177">
        <v>0</v>
      </c>
      <c r="AG85" s="177">
        <v>305.10000000000002</v>
      </c>
      <c r="AH85" s="177">
        <v>0</v>
      </c>
      <c r="AI85" s="177">
        <v>305.10000000000002</v>
      </c>
      <c r="AJ85" s="177">
        <v>0</v>
      </c>
      <c r="AK85" s="177">
        <v>0</v>
      </c>
      <c r="AL85" s="177"/>
      <c r="AM85" s="177"/>
      <c r="AN85" s="177"/>
      <c r="AO85" s="173">
        <f t="shared" si="9"/>
        <v>1525.5</v>
      </c>
      <c r="AP85" s="177">
        <f t="shared" si="10"/>
        <v>169.5</v>
      </c>
      <c r="AQ85" s="50" t="s">
        <v>1940</v>
      </c>
      <c r="AR85" s="58" t="s">
        <v>195</v>
      </c>
    </row>
    <row r="86" spans="1:44" s="40" customFormat="1" ht="50.15" customHeight="1">
      <c r="A86" s="190" t="s">
        <v>1649</v>
      </c>
      <c r="B86" s="14" t="s">
        <v>1105</v>
      </c>
      <c r="C86" s="14" t="s">
        <v>1645</v>
      </c>
      <c r="D86" s="14" t="s">
        <v>1647</v>
      </c>
      <c r="E86" s="14" t="s">
        <v>1650</v>
      </c>
      <c r="F86" s="14" t="s">
        <v>1651</v>
      </c>
      <c r="G86" s="14" t="s">
        <v>1645</v>
      </c>
      <c r="H86" s="201" t="s">
        <v>10</v>
      </c>
      <c r="I86" s="191">
        <v>41297</v>
      </c>
      <c r="J86" s="177">
        <v>1695</v>
      </c>
      <c r="K86" s="177">
        <f t="shared" si="11"/>
        <v>169.5</v>
      </c>
      <c r="L86" s="177">
        <f t="shared" si="12"/>
        <v>1525.5</v>
      </c>
      <c r="M86" s="177">
        <v>0</v>
      </c>
      <c r="N86" s="177">
        <v>0</v>
      </c>
      <c r="O86" s="177">
        <v>0</v>
      </c>
      <c r="P86" s="177">
        <v>0</v>
      </c>
      <c r="Q86" s="177">
        <v>0</v>
      </c>
      <c r="R86" s="177">
        <v>0</v>
      </c>
      <c r="S86" s="177">
        <v>0</v>
      </c>
      <c r="T86" s="177">
        <v>0</v>
      </c>
      <c r="U86" s="177">
        <v>0</v>
      </c>
      <c r="V86" s="177">
        <v>0</v>
      </c>
      <c r="W86" s="177">
        <v>0</v>
      </c>
      <c r="X86" s="177">
        <v>0</v>
      </c>
      <c r="Y86" s="177">
        <v>0</v>
      </c>
      <c r="Z86" s="177">
        <v>0</v>
      </c>
      <c r="AA86" s="177">
        <v>0</v>
      </c>
      <c r="AB86" s="177">
        <v>0</v>
      </c>
      <c r="AC86" s="177">
        <v>305.10000000000002</v>
      </c>
      <c r="AD86" s="177">
        <v>305.10000000000002</v>
      </c>
      <c r="AE86" s="177">
        <v>305.10000000000002</v>
      </c>
      <c r="AF86" s="177">
        <v>0</v>
      </c>
      <c r="AG86" s="177">
        <v>305.10000000000002</v>
      </c>
      <c r="AH86" s="177">
        <v>0</v>
      </c>
      <c r="AI86" s="177">
        <v>305.10000000000002</v>
      </c>
      <c r="AJ86" s="177">
        <v>0</v>
      </c>
      <c r="AK86" s="177">
        <v>0</v>
      </c>
      <c r="AL86" s="177"/>
      <c r="AM86" s="177"/>
      <c r="AN86" s="177"/>
      <c r="AO86" s="173">
        <f t="shared" si="9"/>
        <v>1525.5</v>
      </c>
      <c r="AP86" s="177">
        <f t="shared" si="10"/>
        <v>169.5</v>
      </c>
      <c r="AQ86" s="50" t="s">
        <v>1751</v>
      </c>
      <c r="AR86" s="58" t="s">
        <v>195</v>
      </c>
    </row>
    <row r="87" spans="1:44" s="40" customFormat="1" ht="50.15" customHeight="1">
      <c r="A87" s="190" t="s">
        <v>1652</v>
      </c>
      <c r="B87" s="14" t="s">
        <v>1105</v>
      </c>
      <c r="C87" s="14" t="s">
        <v>1645</v>
      </c>
      <c r="D87" s="14" t="s">
        <v>1647</v>
      </c>
      <c r="E87" s="14" t="s">
        <v>1653</v>
      </c>
      <c r="F87" s="14" t="s">
        <v>1651</v>
      </c>
      <c r="G87" s="14" t="s">
        <v>1645</v>
      </c>
      <c r="H87" s="201" t="s">
        <v>10</v>
      </c>
      <c r="I87" s="191">
        <v>41297</v>
      </c>
      <c r="J87" s="177">
        <v>1695</v>
      </c>
      <c r="K87" s="177">
        <f t="shared" si="11"/>
        <v>169.5</v>
      </c>
      <c r="L87" s="177">
        <f t="shared" si="12"/>
        <v>1525.5</v>
      </c>
      <c r="M87" s="177">
        <v>0</v>
      </c>
      <c r="N87" s="177">
        <v>0</v>
      </c>
      <c r="O87" s="177">
        <v>0</v>
      </c>
      <c r="P87" s="177">
        <v>0</v>
      </c>
      <c r="Q87" s="177">
        <v>0</v>
      </c>
      <c r="R87" s="177">
        <v>0</v>
      </c>
      <c r="S87" s="177">
        <v>0</v>
      </c>
      <c r="T87" s="177">
        <v>0</v>
      </c>
      <c r="U87" s="177">
        <v>0</v>
      </c>
      <c r="V87" s="177">
        <v>0</v>
      </c>
      <c r="W87" s="177">
        <v>0</v>
      </c>
      <c r="X87" s="177">
        <v>0</v>
      </c>
      <c r="Y87" s="177">
        <v>0</v>
      </c>
      <c r="Z87" s="177">
        <v>0</v>
      </c>
      <c r="AA87" s="177">
        <v>0</v>
      </c>
      <c r="AB87" s="177">
        <v>0</v>
      </c>
      <c r="AC87" s="177">
        <v>305.10000000000002</v>
      </c>
      <c r="AD87" s="177">
        <v>305.10000000000002</v>
      </c>
      <c r="AE87" s="177">
        <v>305.10000000000002</v>
      </c>
      <c r="AF87" s="177">
        <v>0</v>
      </c>
      <c r="AG87" s="177">
        <v>305.10000000000002</v>
      </c>
      <c r="AH87" s="177">
        <v>0</v>
      </c>
      <c r="AI87" s="177">
        <v>305.10000000000002</v>
      </c>
      <c r="AJ87" s="177">
        <v>0</v>
      </c>
      <c r="AK87" s="177">
        <v>0</v>
      </c>
      <c r="AL87" s="177"/>
      <c r="AM87" s="177"/>
      <c r="AN87" s="177"/>
      <c r="AO87" s="173">
        <f t="shared" si="9"/>
        <v>1525.5</v>
      </c>
      <c r="AP87" s="177">
        <f t="shared" si="10"/>
        <v>169.5</v>
      </c>
      <c r="AQ87" s="50" t="s">
        <v>1672</v>
      </c>
      <c r="AR87" s="58" t="s">
        <v>195</v>
      </c>
    </row>
    <row r="88" spans="1:44" s="40" customFormat="1" ht="50.15" customHeight="1">
      <c r="A88" s="190" t="s">
        <v>1654</v>
      </c>
      <c r="B88" s="14" t="s">
        <v>1105</v>
      </c>
      <c r="C88" s="14" t="s">
        <v>1645</v>
      </c>
      <c r="D88" s="14" t="s">
        <v>1647</v>
      </c>
      <c r="E88" s="14" t="s">
        <v>1655</v>
      </c>
      <c r="F88" s="14" t="s">
        <v>1651</v>
      </c>
      <c r="G88" s="14" t="s">
        <v>1645</v>
      </c>
      <c r="H88" s="201" t="s">
        <v>10</v>
      </c>
      <c r="I88" s="191">
        <v>41297</v>
      </c>
      <c r="J88" s="177">
        <v>1695</v>
      </c>
      <c r="K88" s="177">
        <f t="shared" si="11"/>
        <v>169.5</v>
      </c>
      <c r="L88" s="177">
        <f t="shared" si="12"/>
        <v>1525.5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77">
        <v>0</v>
      </c>
      <c r="U88" s="177">
        <v>0</v>
      </c>
      <c r="V88" s="177">
        <v>0</v>
      </c>
      <c r="W88" s="177">
        <v>0</v>
      </c>
      <c r="X88" s="177">
        <v>0</v>
      </c>
      <c r="Y88" s="177">
        <v>0</v>
      </c>
      <c r="Z88" s="177">
        <v>0</v>
      </c>
      <c r="AA88" s="177">
        <v>0</v>
      </c>
      <c r="AB88" s="177">
        <v>0</v>
      </c>
      <c r="AC88" s="177">
        <v>305.10000000000002</v>
      </c>
      <c r="AD88" s="177">
        <v>305.10000000000002</v>
      </c>
      <c r="AE88" s="177">
        <v>305.10000000000002</v>
      </c>
      <c r="AF88" s="177">
        <v>0</v>
      </c>
      <c r="AG88" s="177">
        <v>305.10000000000002</v>
      </c>
      <c r="AH88" s="177">
        <v>0</v>
      </c>
      <c r="AI88" s="177">
        <v>305.10000000000002</v>
      </c>
      <c r="AJ88" s="177">
        <v>0</v>
      </c>
      <c r="AK88" s="177">
        <v>0</v>
      </c>
      <c r="AL88" s="177"/>
      <c r="AM88" s="177"/>
      <c r="AN88" s="177"/>
      <c r="AO88" s="173">
        <f t="shared" si="9"/>
        <v>1525.5</v>
      </c>
      <c r="AP88" s="177">
        <f t="shared" si="10"/>
        <v>169.5</v>
      </c>
      <c r="AQ88" s="50" t="s">
        <v>1752</v>
      </c>
      <c r="AR88" s="58" t="s">
        <v>195</v>
      </c>
    </row>
    <row r="89" spans="1:44" s="40" customFormat="1" ht="60" customHeight="1">
      <c r="A89" s="174" t="s">
        <v>1186</v>
      </c>
      <c r="B89" s="39" t="s">
        <v>1639</v>
      </c>
      <c r="C89" s="39" t="s">
        <v>1187</v>
      </c>
      <c r="D89" s="39" t="s">
        <v>96</v>
      </c>
      <c r="E89" s="39" t="s">
        <v>1189</v>
      </c>
      <c r="F89" s="39" t="s">
        <v>1188</v>
      </c>
      <c r="G89" s="39" t="s">
        <v>1187</v>
      </c>
      <c r="H89" s="39" t="s">
        <v>10</v>
      </c>
      <c r="I89" s="202">
        <v>41681</v>
      </c>
      <c r="J89" s="177">
        <v>5981.8</v>
      </c>
      <c r="K89" s="177">
        <f t="shared" si="11"/>
        <v>598.18000000000006</v>
      </c>
      <c r="L89" s="177">
        <f t="shared" si="12"/>
        <v>5383.62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177">
        <v>0</v>
      </c>
      <c r="S89" s="177">
        <v>0</v>
      </c>
      <c r="T89" s="177">
        <v>0</v>
      </c>
      <c r="U89" s="177">
        <v>0</v>
      </c>
      <c r="V89" s="177">
        <v>0</v>
      </c>
      <c r="W89" s="177">
        <v>0</v>
      </c>
      <c r="X89" s="177">
        <v>0</v>
      </c>
      <c r="Y89" s="177">
        <v>0</v>
      </c>
      <c r="Z89" s="177">
        <v>0</v>
      </c>
      <c r="AA89" s="177">
        <v>0</v>
      </c>
      <c r="AB89" s="177">
        <v>0</v>
      </c>
      <c r="AC89" s="177">
        <v>0</v>
      </c>
      <c r="AD89" s="177">
        <v>987</v>
      </c>
      <c r="AE89" s="177">
        <v>1076.72</v>
      </c>
      <c r="AF89" s="177">
        <v>0</v>
      </c>
      <c r="AG89" s="177">
        <v>1076.72</v>
      </c>
      <c r="AH89" s="177">
        <v>0</v>
      </c>
      <c r="AI89" s="177">
        <v>1076.72</v>
      </c>
      <c r="AJ89" s="177">
        <v>1076.72</v>
      </c>
      <c r="AK89" s="177">
        <v>89.74</v>
      </c>
      <c r="AL89" s="177"/>
      <c r="AM89" s="177"/>
      <c r="AN89" s="177"/>
      <c r="AO89" s="173">
        <f t="shared" si="9"/>
        <v>5383.6200000000008</v>
      </c>
      <c r="AP89" s="177">
        <f t="shared" si="10"/>
        <v>598.17999999999938</v>
      </c>
      <c r="AQ89" s="50" t="s">
        <v>1687</v>
      </c>
      <c r="AR89" s="58" t="s">
        <v>1695</v>
      </c>
    </row>
    <row r="90" spans="1:44" s="40" customFormat="1" ht="60" customHeight="1">
      <c r="A90" s="174" t="s">
        <v>1190</v>
      </c>
      <c r="B90" s="39" t="s">
        <v>1639</v>
      </c>
      <c r="C90" s="39" t="s">
        <v>1187</v>
      </c>
      <c r="D90" s="39" t="s">
        <v>96</v>
      </c>
      <c r="E90" s="39" t="s">
        <v>1191</v>
      </c>
      <c r="F90" s="39" t="s">
        <v>1188</v>
      </c>
      <c r="G90" s="39" t="s">
        <v>1187</v>
      </c>
      <c r="H90" s="39" t="s">
        <v>10</v>
      </c>
      <c r="I90" s="202">
        <v>41681</v>
      </c>
      <c r="J90" s="177">
        <v>5981.8</v>
      </c>
      <c r="K90" s="177">
        <f t="shared" si="11"/>
        <v>598.18000000000006</v>
      </c>
      <c r="L90" s="177">
        <f t="shared" si="12"/>
        <v>5383.62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0</v>
      </c>
      <c r="T90" s="177">
        <v>0</v>
      </c>
      <c r="U90" s="177">
        <v>0</v>
      </c>
      <c r="V90" s="177">
        <v>0</v>
      </c>
      <c r="W90" s="177">
        <v>0</v>
      </c>
      <c r="X90" s="177">
        <v>0</v>
      </c>
      <c r="Y90" s="177">
        <v>0</v>
      </c>
      <c r="Z90" s="177">
        <v>0</v>
      </c>
      <c r="AA90" s="177">
        <v>0</v>
      </c>
      <c r="AB90" s="177">
        <v>0</v>
      </c>
      <c r="AC90" s="177">
        <v>0</v>
      </c>
      <c r="AD90" s="177">
        <v>987</v>
      </c>
      <c r="AE90" s="177">
        <v>1076.72</v>
      </c>
      <c r="AF90" s="177">
        <v>0</v>
      </c>
      <c r="AG90" s="177">
        <v>1076.72</v>
      </c>
      <c r="AH90" s="177">
        <v>0</v>
      </c>
      <c r="AI90" s="177">
        <v>1076.72</v>
      </c>
      <c r="AJ90" s="177">
        <v>1076.72</v>
      </c>
      <c r="AK90" s="177">
        <v>89.74</v>
      </c>
      <c r="AL90" s="177"/>
      <c r="AM90" s="177"/>
      <c r="AN90" s="177"/>
      <c r="AO90" s="173">
        <f t="shared" si="9"/>
        <v>5383.6200000000008</v>
      </c>
      <c r="AP90" s="177">
        <f t="shared" si="10"/>
        <v>598.17999999999938</v>
      </c>
      <c r="AQ90" s="50" t="s">
        <v>1688</v>
      </c>
      <c r="AR90" s="58" t="s">
        <v>1695</v>
      </c>
    </row>
    <row r="91" spans="1:44" s="40" customFormat="1" ht="60" customHeight="1">
      <c r="A91" s="174" t="s">
        <v>1192</v>
      </c>
      <c r="B91" s="39" t="s">
        <v>1639</v>
      </c>
      <c r="C91" s="39" t="s">
        <v>1187</v>
      </c>
      <c r="D91" s="39" t="s">
        <v>96</v>
      </c>
      <c r="E91" s="39" t="s">
        <v>1193</v>
      </c>
      <c r="F91" s="39" t="s">
        <v>1188</v>
      </c>
      <c r="G91" s="39" t="s">
        <v>1187</v>
      </c>
      <c r="H91" s="39" t="s">
        <v>10</v>
      </c>
      <c r="I91" s="202">
        <v>41681</v>
      </c>
      <c r="J91" s="177">
        <v>5981.8</v>
      </c>
      <c r="K91" s="177">
        <f t="shared" si="11"/>
        <v>598.18000000000006</v>
      </c>
      <c r="L91" s="177">
        <f t="shared" si="12"/>
        <v>5383.62</v>
      </c>
      <c r="M91" s="177">
        <v>0</v>
      </c>
      <c r="N91" s="177">
        <v>0</v>
      </c>
      <c r="O91" s="177">
        <v>0</v>
      </c>
      <c r="P91" s="177">
        <v>0</v>
      </c>
      <c r="Q91" s="177">
        <v>0</v>
      </c>
      <c r="R91" s="177">
        <v>0</v>
      </c>
      <c r="S91" s="177">
        <v>0</v>
      </c>
      <c r="T91" s="177">
        <v>0</v>
      </c>
      <c r="U91" s="177">
        <v>0</v>
      </c>
      <c r="V91" s="177">
        <v>0</v>
      </c>
      <c r="W91" s="177">
        <v>0</v>
      </c>
      <c r="X91" s="177">
        <v>0</v>
      </c>
      <c r="Y91" s="177">
        <v>0</v>
      </c>
      <c r="Z91" s="177">
        <v>0</v>
      </c>
      <c r="AA91" s="177">
        <v>0</v>
      </c>
      <c r="AB91" s="177">
        <v>0</v>
      </c>
      <c r="AC91" s="177">
        <v>0</v>
      </c>
      <c r="AD91" s="177">
        <v>987</v>
      </c>
      <c r="AE91" s="177">
        <v>1076.72</v>
      </c>
      <c r="AF91" s="177">
        <v>0</v>
      </c>
      <c r="AG91" s="177">
        <v>1076.72</v>
      </c>
      <c r="AH91" s="177">
        <v>0</v>
      </c>
      <c r="AI91" s="177">
        <v>1076.72</v>
      </c>
      <c r="AJ91" s="177">
        <v>1076.72</v>
      </c>
      <c r="AK91" s="177">
        <v>89.74</v>
      </c>
      <c r="AL91" s="177"/>
      <c r="AM91" s="177"/>
      <c r="AN91" s="177"/>
      <c r="AO91" s="173">
        <f t="shared" si="9"/>
        <v>5383.6200000000008</v>
      </c>
      <c r="AP91" s="177">
        <f t="shared" si="10"/>
        <v>598.17999999999938</v>
      </c>
      <c r="AQ91" s="50" t="s">
        <v>1689</v>
      </c>
      <c r="AR91" s="58" t="s">
        <v>1695</v>
      </c>
    </row>
    <row r="92" spans="1:44" s="40" customFormat="1" ht="60" customHeight="1">
      <c r="A92" s="174" t="s">
        <v>1194</v>
      </c>
      <c r="B92" s="39" t="s">
        <v>1639</v>
      </c>
      <c r="C92" s="39" t="s">
        <v>1187</v>
      </c>
      <c r="D92" s="39" t="s">
        <v>96</v>
      </c>
      <c r="E92" s="39" t="s">
        <v>1195</v>
      </c>
      <c r="F92" s="39" t="s">
        <v>1188</v>
      </c>
      <c r="G92" s="39" t="s">
        <v>1187</v>
      </c>
      <c r="H92" s="39" t="s">
        <v>10</v>
      </c>
      <c r="I92" s="202">
        <v>41681</v>
      </c>
      <c r="J92" s="177">
        <v>5981.8</v>
      </c>
      <c r="K92" s="177">
        <f t="shared" si="11"/>
        <v>598.18000000000006</v>
      </c>
      <c r="L92" s="177">
        <f t="shared" si="12"/>
        <v>5383.62</v>
      </c>
      <c r="M92" s="177">
        <v>0</v>
      </c>
      <c r="N92" s="177">
        <v>0</v>
      </c>
      <c r="O92" s="177">
        <v>0</v>
      </c>
      <c r="P92" s="177">
        <v>0</v>
      </c>
      <c r="Q92" s="177">
        <v>0</v>
      </c>
      <c r="R92" s="177">
        <v>0</v>
      </c>
      <c r="S92" s="177">
        <v>0</v>
      </c>
      <c r="T92" s="177">
        <v>0</v>
      </c>
      <c r="U92" s="177">
        <v>0</v>
      </c>
      <c r="V92" s="177">
        <v>0</v>
      </c>
      <c r="W92" s="177">
        <v>0</v>
      </c>
      <c r="X92" s="177">
        <v>0</v>
      </c>
      <c r="Y92" s="177">
        <v>0</v>
      </c>
      <c r="Z92" s="177">
        <v>0</v>
      </c>
      <c r="AA92" s="177">
        <v>0</v>
      </c>
      <c r="AB92" s="177">
        <v>0</v>
      </c>
      <c r="AC92" s="177">
        <v>0</v>
      </c>
      <c r="AD92" s="177">
        <v>987</v>
      </c>
      <c r="AE92" s="177">
        <v>1076.72</v>
      </c>
      <c r="AF92" s="177">
        <v>0</v>
      </c>
      <c r="AG92" s="177">
        <v>1076.72</v>
      </c>
      <c r="AH92" s="177">
        <v>0</v>
      </c>
      <c r="AI92" s="177">
        <v>1076.72</v>
      </c>
      <c r="AJ92" s="177">
        <v>1076.72</v>
      </c>
      <c r="AK92" s="177">
        <v>89.74</v>
      </c>
      <c r="AL92" s="177"/>
      <c r="AM92" s="177"/>
      <c r="AN92" s="177"/>
      <c r="AO92" s="173">
        <f t="shared" si="9"/>
        <v>5383.6200000000008</v>
      </c>
      <c r="AP92" s="177">
        <f t="shared" si="10"/>
        <v>598.17999999999938</v>
      </c>
      <c r="AQ92" s="50" t="s">
        <v>1690</v>
      </c>
      <c r="AR92" s="58" t="s">
        <v>1695</v>
      </c>
    </row>
    <row r="93" spans="1:44" s="40" customFormat="1" ht="60" customHeight="1">
      <c r="A93" s="174" t="s">
        <v>1196</v>
      </c>
      <c r="B93" s="39" t="s">
        <v>1639</v>
      </c>
      <c r="C93" s="39" t="s">
        <v>1187</v>
      </c>
      <c r="D93" s="39" t="s">
        <v>96</v>
      </c>
      <c r="E93" s="39" t="s">
        <v>1197</v>
      </c>
      <c r="F93" s="39" t="s">
        <v>1188</v>
      </c>
      <c r="G93" s="39" t="s">
        <v>1187</v>
      </c>
      <c r="H93" s="39" t="s">
        <v>10</v>
      </c>
      <c r="I93" s="202">
        <v>41681</v>
      </c>
      <c r="J93" s="177">
        <v>5981.8</v>
      </c>
      <c r="K93" s="177">
        <f t="shared" si="11"/>
        <v>598.18000000000006</v>
      </c>
      <c r="L93" s="177">
        <f t="shared" si="12"/>
        <v>5383.62</v>
      </c>
      <c r="M93" s="177">
        <v>0</v>
      </c>
      <c r="N93" s="177">
        <v>0</v>
      </c>
      <c r="O93" s="177">
        <v>0</v>
      </c>
      <c r="P93" s="177">
        <v>0</v>
      </c>
      <c r="Q93" s="177">
        <v>0</v>
      </c>
      <c r="R93" s="177">
        <v>0</v>
      </c>
      <c r="S93" s="177">
        <v>0</v>
      </c>
      <c r="T93" s="177">
        <v>0</v>
      </c>
      <c r="U93" s="177">
        <v>0</v>
      </c>
      <c r="V93" s="177">
        <v>0</v>
      </c>
      <c r="W93" s="177">
        <v>0</v>
      </c>
      <c r="X93" s="177">
        <v>0</v>
      </c>
      <c r="Y93" s="177">
        <v>0</v>
      </c>
      <c r="Z93" s="177">
        <v>0</v>
      </c>
      <c r="AA93" s="177">
        <v>0</v>
      </c>
      <c r="AB93" s="177">
        <v>0</v>
      </c>
      <c r="AC93" s="177">
        <v>0</v>
      </c>
      <c r="AD93" s="177">
        <v>987</v>
      </c>
      <c r="AE93" s="177">
        <v>1076.72</v>
      </c>
      <c r="AF93" s="177">
        <v>0</v>
      </c>
      <c r="AG93" s="177">
        <v>1076.72</v>
      </c>
      <c r="AH93" s="177">
        <v>0</v>
      </c>
      <c r="AI93" s="177">
        <v>1076.72</v>
      </c>
      <c r="AJ93" s="177">
        <v>1076.72</v>
      </c>
      <c r="AK93" s="177">
        <v>89.74</v>
      </c>
      <c r="AL93" s="177"/>
      <c r="AM93" s="177"/>
      <c r="AN93" s="177"/>
      <c r="AO93" s="173">
        <f t="shared" si="9"/>
        <v>5383.6200000000008</v>
      </c>
      <c r="AP93" s="177">
        <f t="shared" si="10"/>
        <v>598.17999999999938</v>
      </c>
      <c r="AQ93" s="50" t="s">
        <v>1691</v>
      </c>
      <c r="AR93" s="58" t="s">
        <v>1692</v>
      </c>
    </row>
    <row r="94" spans="1:44" s="40" customFormat="1" ht="60" customHeight="1">
      <c r="A94" s="174" t="s">
        <v>1198</v>
      </c>
      <c r="B94" s="39" t="s">
        <v>1639</v>
      </c>
      <c r="C94" s="39" t="s">
        <v>1187</v>
      </c>
      <c r="D94" s="39" t="s">
        <v>96</v>
      </c>
      <c r="E94" s="39" t="s">
        <v>1199</v>
      </c>
      <c r="F94" s="39" t="s">
        <v>1188</v>
      </c>
      <c r="G94" s="39" t="s">
        <v>1187</v>
      </c>
      <c r="H94" s="39" t="s">
        <v>10</v>
      </c>
      <c r="I94" s="202">
        <v>41681</v>
      </c>
      <c r="J94" s="177">
        <v>5981.8</v>
      </c>
      <c r="K94" s="177">
        <f t="shared" si="11"/>
        <v>598.18000000000006</v>
      </c>
      <c r="L94" s="177">
        <f t="shared" si="12"/>
        <v>5383.62</v>
      </c>
      <c r="M94" s="177">
        <v>0</v>
      </c>
      <c r="N94" s="177">
        <v>0</v>
      </c>
      <c r="O94" s="177">
        <v>0</v>
      </c>
      <c r="P94" s="177">
        <v>0</v>
      </c>
      <c r="Q94" s="177">
        <v>0</v>
      </c>
      <c r="R94" s="177">
        <v>0</v>
      </c>
      <c r="S94" s="177">
        <v>0</v>
      </c>
      <c r="T94" s="177">
        <v>0</v>
      </c>
      <c r="U94" s="177">
        <v>0</v>
      </c>
      <c r="V94" s="177">
        <v>0</v>
      </c>
      <c r="W94" s="177">
        <v>0</v>
      </c>
      <c r="X94" s="177">
        <v>0</v>
      </c>
      <c r="Y94" s="177">
        <v>0</v>
      </c>
      <c r="Z94" s="177">
        <v>0</v>
      </c>
      <c r="AA94" s="177">
        <v>0</v>
      </c>
      <c r="AB94" s="177">
        <v>0</v>
      </c>
      <c r="AC94" s="177">
        <v>0</v>
      </c>
      <c r="AD94" s="177">
        <v>987</v>
      </c>
      <c r="AE94" s="177">
        <v>1076.72</v>
      </c>
      <c r="AF94" s="177">
        <v>0</v>
      </c>
      <c r="AG94" s="177">
        <v>1076.72</v>
      </c>
      <c r="AH94" s="177">
        <v>0</v>
      </c>
      <c r="AI94" s="177">
        <v>1076.72</v>
      </c>
      <c r="AJ94" s="177">
        <v>1076.72</v>
      </c>
      <c r="AK94" s="177">
        <v>89.74</v>
      </c>
      <c r="AL94" s="177"/>
      <c r="AM94" s="177"/>
      <c r="AN94" s="177"/>
      <c r="AO94" s="173">
        <f t="shared" si="9"/>
        <v>5383.6200000000008</v>
      </c>
      <c r="AP94" s="177">
        <f t="shared" si="10"/>
        <v>598.17999999999938</v>
      </c>
      <c r="AQ94" s="50" t="s">
        <v>1693</v>
      </c>
      <c r="AR94" s="58" t="s">
        <v>1692</v>
      </c>
    </row>
    <row r="95" spans="1:44" s="40" customFormat="1" ht="60" customHeight="1">
      <c r="A95" s="174" t="s">
        <v>1200</v>
      </c>
      <c r="B95" s="39" t="s">
        <v>1639</v>
      </c>
      <c r="C95" s="39" t="s">
        <v>1187</v>
      </c>
      <c r="D95" s="39" t="s">
        <v>96</v>
      </c>
      <c r="E95" s="39" t="s">
        <v>1201</v>
      </c>
      <c r="F95" s="39" t="s">
        <v>1188</v>
      </c>
      <c r="G95" s="39" t="s">
        <v>1187</v>
      </c>
      <c r="H95" s="39" t="s">
        <v>10</v>
      </c>
      <c r="I95" s="202">
        <v>41681</v>
      </c>
      <c r="J95" s="177">
        <v>5981.8</v>
      </c>
      <c r="K95" s="177">
        <f t="shared" si="11"/>
        <v>598.18000000000006</v>
      </c>
      <c r="L95" s="177">
        <f t="shared" si="12"/>
        <v>5383.62</v>
      </c>
      <c r="M95" s="177">
        <v>0</v>
      </c>
      <c r="N95" s="177">
        <v>0</v>
      </c>
      <c r="O95" s="177">
        <v>0</v>
      </c>
      <c r="P95" s="177">
        <v>0</v>
      </c>
      <c r="Q95" s="177">
        <v>0</v>
      </c>
      <c r="R95" s="177">
        <v>0</v>
      </c>
      <c r="S95" s="177">
        <v>0</v>
      </c>
      <c r="T95" s="177">
        <v>0</v>
      </c>
      <c r="U95" s="177">
        <v>0</v>
      </c>
      <c r="V95" s="177">
        <v>0</v>
      </c>
      <c r="W95" s="177">
        <v>0</v>
      </c>
      <c r="X95" s="177">
        <v>0</v>
      </c>
      <c r="Y95" s="177">
        <v>0</v>
      </c>
      <c r="Z95" s="177">
        <v>0</v>
      </c>
      <c r="AA95" s="177">
        <v>0</v>
      </c>
      <c r="AB95" s="177">
        <v>0</v>
      </c>
      <c r="AC95" s="177">
        <v>0</v>
      </c>
      <c r="AD95" s="177">
        <v>987</v>
      </c>
      <c r="AE95" s="177">
        <v>1076.72</v>
      </c>
      <c r="AF95" s="177">
        <v>0</v>
      </c>
      <c r="AG95" s="177">
        <v>1076.72</v>
      </c>
      <c r="AH95" s="177">
        <v>0</v>
      </c>
      <c r="AI95" s="177">
        <v>1076.72</v>
      </c>
      <c r="AJ95" s="177">
        <v>1076.72</v>
      </c>
      <c r="AK95" s="177">
        <v>89.74</v>
      </c>
      <c r="AL95" s="177"/>
      <c r="AM95" s="177"/>
      <c r="AN95" s="177"/>
      <c r="AO95" s="173">
        <f t="shared" si="9"/>
        <v>5383.6200000000008</v>
      </c>
      <c r="AP95" s="177">
        <f t="shared" si="10"/>
        <v>598.17999999999938</v>
      </c>
      <c r="AQ95" s="50" t="s">
        <v>1694</v>
      </c>
      <c r="AR95" s="58" t="s">
        <v>1692</v>
      </c>
    </row>
    <row r="96" spans="1:44" s="40" customFormat="1" ht="60" customHeight="1">
      <c r="A96" s="174" t="s">
        <v>1202</v>
      </c>
      <c r="B96" s="39" t="s">
        <v>1755</v>
      </c>
      <c r="C96" s="39" t="s">
        <v>1187</v>
      </c>
      <c r="D96" s="39" t="s">
        <v>96</v>
      </c>
      <c r="E96" s="39" t="s">
        <v>1758</v>
      </c>
      <c r="F96" s="39" t="s">
        <v>1188</v>
      </c>
      <c r="G96" s="39" t="s">
        <v>1187</v>
      </c>
      <c r="H96" s="39" t="s">
        <v>10</v>
      </c>
      <c r="I96" s="202">
        <v>41681</v>
      </c>
      <c r="J96" s="177">
        <v>5981.8</v>
      </c>
      <c r="K96" s="177">
        <f t="shared" si="11"/>
        <v>598.18000000000006</v>
      </c>
      <c r="L96" s="177">
        <f t="shared" si="12"/>
        <v>5383.62</v>
      </c>
      <c r="M96" s="177">
        <v>0</v>
      </c>
      <c r="N96" s="177">
        <v>0</v>
      </c>
      <c r="O96" s="177">
        <v>0</v>
      </c>
      <c r="P96" s="177">
        <v>0</v>
      </c>
      <c r="Q96" s="177">
        <v>0</v>
      </c>
      <c r="R96" s="177">
        <v>0</v>
      </c>
      <c r="S96" s="177">
        <v>0</v>
      </c>
      <c r="T96" s="177">
        <v>0</v>
      </c>
      <c r="U96" s="177">
        <v>0</v>
      </c>
      <c r="V96" s="177">
        <v>0</v>
      </c>
      <c r="W96" s="177">
        <v>0</v>
      </c>
      <c r="X96" s="177">
        <v>0</v>
      </c>
      <c r="Y96" s="177">
        <v>0</v>
      </c>
      <c r="Z96" s="177">
        <v>0</v>
      </c>
      <c r="AA96" s="177">
        <v>0</v>
      </c>
      <c r="AB96" s="177">
        <v>0</v>
      </c>
      <c r="AC96" s="177">
        <v>0</v>
      </c>
      <c r="AD96" s="177">
        <v>987</v>
      </c>
      <c r="AE96" s="177">
        <v>1076.72</v>
      </c>
      <c r="AF96" s="177">
        <v>0</v>
      </c>
      <c r="AG96" s="177">
        <v>1076.72</v>
      </c>
      <c r="AH96" s="177">
        <v>0</v>
      </c>
      <c r="AI96" s="177">
        <v>1076.72</v>
      </c>
      <c r="AJ96" s="177">
        <v>1076.72</v>
      </c>
      <c r="AK96" s="177">
        <v>89.74</v>
      </c>
      <c r="AL96" s="177"/>
      <c r="AM96" s="177"/>
      <c r="AN96" s="177"/>
      <c r="AO96" s="173">
        <f t="shared" si="9"/>
        <v>5383.6200000000008</v>
      </c>
      <c r="AP96" s="177">
        <f t="shared" si="10"/>
        <v>598.17999999999938</v>
      </c>
      <c r="AQ96" s="50" t="s">
        <v>1631</v>
      </c>
      <c r="AR96" s="58" t="s">
        <v>1696</v>
      </c>
    </row>
    <row r="97" spans="1:44" s="40" customFormat="1" ht="60" customHeight="1">
      <c r="A97" s="174" t="s">
        <v>1203</v>
      </c>
      <c r="B97" s="39" t="s">
        <v>1639</v>
      </c>
      <c r="C97" s="39" t="s">
        <v>1187</v>
      </c>
      <c r="D97" s="39" t="s">
        <v>96</v>
      </c>
      <c r="E97" s="39" t="s">
        <v>1204</v>
      </c>
      <c r="F97" s="39" t="s">
        <v>1188</v>
      </c>
      <c r="G97" s="39" t="s">
        <v>1187</v>
      </c>
      <c r="H97" s="39" t="s">
        <v>10</v>
      </c>
      <c r="I97" s="202">
        <v>41681</v>
      </c>
      <c r="J97" s="177">
        <v>5981.8</v>
      </c>
      <c r="K97" s="177">
        <f t="shared" si="11"/>
        <v>598.18000000000006</v>
      </c>
      <c r="L97" s="177">
        <f t="shared" si="12"/>
        <v>5383.62</v>
      </c>
      <c r="M97" s="177">
        <v>0</v>
      </c>
      <c r="N97" s="177">
        <v>0</v>
      </c>
      <c r="O97" s="177">
        <v>0</v>
      </c>
      <c r="P97" s="177">
        <v>0</v>
      </c>
      <c r="Q97" s="177">
        <v>0</v>
      </c>
      <c r="R97" s="177">
        <v>0</v>
      </c>
      <c r="S97" s="177">
        <v>0</v>
      </c>
      <c r="T97" s="177">
        <v>0</v>
      </c>
      <c r="U97" s="177">
        <v>0</v>
      </c>
      <c r="V97" s="177">
        <v>0</v>
      </c>
      <c r="W97" s="177">
        <v>0</v>
      </c>
      <c r="X97" s="177">
        <v>0</v>
      </c>
      <c r="Y97" s="177">
        <v>0</v>
      </c>
      <c r="Z97" s="177">
        <v>0</v>
      </c>
      <c r="AA97" s="177">
        <v>0</v>
      </c>
      <c r="AB97" s="177">
        <v>0</v>
      </c>
      <c r="AC97" s="177">
        <v>0</v>
      </c>
      <c r="AD97" s="177">
        <v>987</v>
      </c>
      <c r="AE97" s="177">
        <v>1076.72</v>
      </c>
      <c r="AF97" s="177">
        <v>0</v>
      </c>
      <c r="AG97" s="177">
        <v>1076.72</v>
      </c>
      <c r="AH97" s="177">
        <v>0</v>
      </c>
      <c r="AI97" s="177">
        <v>1076.72</v>
      </c>
      <c r="AJ97" s="177">
        <v>1076.72</v>
      </c>
      <c r="AK97" s="177">
        <v>89.74</v>
      </c>
      <c r="AL97" s="177"/>
      <c r="AM97" s="177"/>
      <c r="AN97" s="177"/>
      <c r="AO97" s="173">
        <f t="shared" si="9"/>
        <v>5383.6200000000008</v>
      </c>
      <c r="AP97" s="177">
        <f t="shared" si="10"/>
        <v>598.17999999999938</v>
      </c>
      <c r="AQ97" s="50" t="s">
        <v>1697</v>
      </c>
      <c r="AR97" s="58" t="s">
        <v>1696</v>
      </c>
    </row>
    <row r="98" spans="1:44" s="40" customFormat="1" ht="60" customHeight="1">
      <c r="A98" s="174" t="s">
        <v>1205</v>
      </c>
      <c r="B98" s="39" t="s">
        <v>1639</v>
      </c>
      <c r="C98" s="39" t="s">
        <v>1187</v>
      </c>
      <c r="D98" s="39" t="s">
        <v>96</v>
      </c>
      <c r="E98" s="39" t="s">
        <v>1206</v>
      </c>
      <c r="F98" s="39" t="s">
        <v>1188</v>
      </c>
      <c r="G98" s="39" t="s">
        <v>1187</v>
      </c>
      <c r="H98" s="39" t="s">
        <v>10</v>
      </c>
      <c r="I98" s="202">
        <v>41681</v>
      </c>
      <c r="J98" s="177">
        <v>5981.8</v>
      </c>
      <c r="K98" s="177">
        <f t="shared" si="11"/>
        <v>598.18000000000006</v>
      </c>
      <c r="L98" s="177">
        <f t="shared" si="12"/>
        <v>5383.62</v>
      </c>
      <c r="M98" s="177">
        <v>0</v>
      </c>
      <c r="N98" s="177">
        <v>0</v>
      </c>
      <c r="O98" s="177">
        <v>0</v>
      </c>
      <c r="P98" s="177">
        <v>0</v>
      </c>
      <c r="Q98" s="177">
        <v>0</v>
      </c>
      <c r="R98" s="177">
        <v>0</v>
      </c>
      <c r="S98" s="177">
        <v>0</v>
      </c>
      <c r="T98" s="177">
        <v>0</v>
      </c>
      <c r="U98" s="177">
        <v>0</v>
      </c>
      <c r="V98" s="177">
        <v>0</v>
      </c>
      <c r="W98" s="177">
        <v>0</v>
      </c>
      <c r="X98" s="177">
        <v>0</v>
      </c>
      <c r="Y98" s="177">
        <v>0</v>
      </c>
      <c r="Z98" s="177">
        <v>0</v>
      </c>
      <c r="AA98" s="177">
        <v>0</v>
      </c>
      <c r="AB98" s="177">
        <v>0</v>
      </c>
      <c r="AC98" s="177">
        <v>0</v>
      </c>
      <c r="AD98" s="177">
        <v>987</v>
      </c>
      <c r="AE98" s="177">
        <v>1076.72</v>
      </c>
      <c r="AF98" s="177">
        <v>0</v>
      </c>
      <c r="AG98" s="177">
        <v>1076.72</v>
      </c>
      <c r="AH98" s="177">
        <v>0</v>
      </c>
      <c r="AI98" s="177">
        <v>1076.72</v>
      </c>
      <c r="AJ98" s="177">
        <v>1076.72</v>
      </c>
      <c r="AK98" s="177">
        <v>89.74</v>
      </c>
      <c r="AL98" s="177"/>
      <c r="AM98" s="177"/>
      <c r="AN98" s="177"/>
      <c r="AO98" s="173">
        <f t="shared" si="9"/>
        <v>5383.6200000000008</v>
      </c>
      <c r="AP98" s="177">
        <f t="shared" si="10"/>
        <v>598.17999999999938</v>
      </c>
      <c r="AQ98" s="50" t="s">
        <v>1698</v>
      </c>
      <c r="AR98" s="58" t="s">
        <v>1696</v>
      </c>
    </row>
    <row r="99" spans="1:44" s="40" customFormat="1" ht="60" customHeight="1">
      <c r="A99" s="174" t="s">
        <v>1207</v>
      </c>
      <c r="B99" s="39" t="s">
        <v>1639</v>
      </c>
      <c r="C99" s="39" t="s">
        <v>1187</v>
      </c>
      <c r="D99" s="39" t="s">
        <v>96</v>
      </c>
      <c r="E99" s="39" t="s">
        <v>1208</v>
      </c>
      <c r="F99" s="39" t="s">
        <v>1188</v>
      </c>
      <c r="G99" s="39" t="s">
        <v>1187</v>
      </c>
      <c r="H99" s="39" t="s">
        <v>10</v>
      </c>
      <c r="I99" s="202">
        <v>41681</v>
      </c>
      <c r="J99" s="177">
        <v>5981.8</v>
      </c>
      <c r="K99" s="177">
        <f t="shared" si="11"/>
        <v>598.18000000000006</v>
      </c>
      <c r="L99" s="177">
        <f t="shared" si="12"/>
        <v>5383.62</v>
      </c>
      <c r="M99" s="177">
        <v>0</v>
      </c>
      <c r="N99" s="177">
        <v>0</v>
      </c>
      <c r="O99" s="177">
        <v>0</v>
      </c>
      <c r="P99" s="177">
        <v>0</v>
      </c>
      <c r="Q99" s="177">
        <v>0</v>
      </c>
      <c r="R99" s="177">
        <v>0</v>
      </c>
      <c r="S99" s="177">
        <v>0</v>
      </c>
      <c r="T99" s="177">
        <v>0</v>
      </c>
      <c r="U99" s="177">
        <v>0</v>
      </c>
      <c r="V99" s="177">
        <v>0</v>
      </c>
      <c r="W99" s="177">
        <v>0</v>
      </c>
      <c r="X99" s="177">
        <v>0</v>
      </c>
      <c r="Y99" s="177">
        <v>0</v>
      </c>
      <c r="Z99" s="177">
        <v>0</v>
      </c>
      <c r="AA99" s="177">
        <v>0</v>
      </c>
      <c r="AB99" s="177">
        <v>0</v>
      </c>
      <c r="AC99" s="177">
        <v>0</v>
      </c>
      <c r="AD99" s="177">
        <v>987</v>
      </c>
      <c r="AE99" s="177">
        <v>1076.72</v>
      </c>
      <c r="AF99" s="177">
        <v>0</v>
      </c>
      <c r="AG99" s="177">
        <v>1076.72</v>
      </c>
      <c r="AH99" s="177">
        <v>0</v>
      </c>
      <c r="AI99" s="177">
        <v>1076.72</v>
      </c>
      <c r="AJ99" s="177">
        <v>1076.72</v>
      </c>
      <c r="AK99" s="177">
        <v>89.74</v>
      </c>
      <c r="AL99" s="177"/>
      <c r="AM99" s="177"/>
      <c r="AN99" s="177"/>
      <c r="AO99" s="173">
        <f t="shared" si="9"/>
        <v>5383.6200000000008</v>
      </c>
      <c r="AP99" s="177">
        <f t="shared" si="10"/>
        <v>598.17999999999938</v>
      </c>
      <c r="AQ99" s="50" t="s">
        <v>1699</v>
      </c>
      <c r="AR99" s="58" t="s">
        <v>1700</v>
      </c>
    </row>
    <row r="100" spans="1:44" s="40" customFormat="1" ht="110.15" customHeight="1">
      <c r="A100" s="174" t="s">
        <v>1547</v>
      </c>
      <c r="B100" s="203" t="s">
        <v>1640</v>
      </c>
      <c r="C100" s="203" t="s">
        <v>1187</v>
      </c>
      <c r="D100" s="203" t="s">
        <v>96</v>
      </c>
      <c r="E100" s="203" t="s">
        <v>497</v>
      </c>
      <c r="F100" s="39" t="s">
        <v>392</v>
      </c>
      <c r="G100" s="39" t="s">
        <v>1187</v>
      </c>
      <c r="H100" s="203" t="s">
        <v>10</v>
      </c>
      <c r="I100" s="191">
        <v>41851</v>
      </c>
      <c r="J100" s="197">
        <v>8272.73</v>
      </c>
      <c r="K100" s="177">
        <f t="shared" si="11"/>
        <v>827.27300000000002</v>
      </c>
      <c r="L100" s="177">
        <f t="shared" si="12"/>
        <v>7445.4569999999994</v>
      </c>
      <c r="M100" s="177">
        <v>0</v>
      </c>
      <c r="N100" s="177">
        <v>0</v>
      </c>
      <c r="O100" s="177">
        <v>0</v>
      </c>
      <c r="P100" s="177">
        <v>0</v>
      </c>
      <c r="Q100" s="177">
        <v>0</v>
      </c>
      <c r="R100" s="177">
        <v>0</v>
      </c>
      <c r="S100" s="177">
        <v>0</v>
      </c>
      <c r="T100" s="177">
        <v>0</v>
      </c>
      <c r="U100" s="177">
        <v>0</v>
      </c>
      <c r="V100" s="177">
        <v>0</v>
      </c>
      <c r="W100" s="177">
        <v>0</v>
      </c>
      <c r="X100" s="177">
        <v>0</v>
      </c>
      <c r="Y100" s="177">
        <v>0</v>
      </c>
      <c r="Z100" s="177">
        <v>0</v>
      </c>
      <c r="AA100" s="177">
        <v>0</v>
      </c>
      <c r="AB100" s="177">
        <v>0</v>
      </c>
      <c r="AC100" s="177">
        <v>0</v>
      </c>
      <c r="AD100" s="177">
        <v>0</v>
      </c>
      <c r="AE100" s="177">
        <v>4467.2700000000004</v>
      </c>
      <c r="AF100" s="177">
        <v>0</v>
      </c>
      <c r="AG100" s="177">
        <v>1489.09</v>
      </c>
      <c r="AH100" s="177">
        <v>0</v>
      </c>
      <c r="AI100" s="177">
        <v>1489.1</v>
      </c>
      <c r="AJ100" s="177">
        <v>0</v>
      </c>
      <c r="AK100" s="177">
        <v>0</v>
      </c>
      <c r="AL100" s="177"/>
      <c r="AM100" s="177"/>
      <c r="AN100" s="177"/>
      <c r="AO100" s="173">
        <f t="shared" si="9"/>
        <v>7445.4600000000009</v>
      </c>
      <c r="AP100" s="177">
        <f t="shared" si="10"/>
        <v>827.26999999999862</v>
      </c>
      <c r="AQ100" s="50" t="s">
        <v>1630</v>
      </c>
      <c r="AR100" s="58" t="s">
        <v>1701</v>
      </c>
    </row>
    <row r="101" spans="1:44" s="40" customFormat="1" ht="110.15" customHeight="1">
      <c r="A101" s="174" t="s">
        <v>1548</v>
      </c>
      <c r="B101" s="203" t="s">
        <v>1640</v>
      </c>
      <c r="C101" s="203" t="s">
        <v>1187</v>
      </c>
      <c r="D101" s="203" t="s">
        <v>96</v>
      </c>
      <c r="E101" s="203" t="s">
        <v>497</v>
      </c>
      <c r="F101" s="39" t="s">
        <v>392</v>
      </c>
      <c r="G101" s="39" t="s">
        <v>1187</v>
      </c>
      <c r="H101" s="203" t="s">
        <v>10</v>
      </c>
      <c r="I101" s="191">
        <v>41851</v>
      </c>
      <c r="J101" s="197">
        <v>8272.73</v>
      </c>
      <c r="K101" s="177">
        <f t="shared" si="11"/>
        <v>827.27300000000002</v>
      </c>
      <c r="L101" s="177">
        <f t="shared" si="12"/>
        <v>7445.4569999999994</v>
      </c>
      <c r="M101" s="177">
        <v>0</v>
      </c>
      <c r="N101" s="177">
        <v>0</v>
      </c>
      <c r="O101" s="177">
        <v>0</v>
      </c>
      <c r="P101" s="177">
        <v>0</v>
      </c>
      <c r="Q101" s="177">
        <v>0</v>
      </c>
      <c r="R101" s="177">
        <v>0</v>
      </c>
      <c r="S101" s="177">
        <v>0</v>
      </c>
      <c r="T101" s="177">
        <v>0</v>
      </c>
      <c r="U101" s="177">
        <v>0</v>
      </c>
      <c r="V101" s="177">
        <v>0</v>
      </c>
      <c r="W101" s="177">
        <v>0</v>
      </c>
      <c r="X101" s="177">
        <v>0</v>
      </c>
      <c r="Y101" s="177">
        <v>0</v>
      </c>
      <c r="Z101" s="177">
        <v>0</v>
      </c>
      <c r="AA101" s="177">
        <v>0</v>
      </c>
      <c r="AB101" s="177">
        <v>0</v>
      </c>
      <c r="AC101" s="177">
        <v>0</v>
      </c>
      <c r="AD101" s="177">
        <v>0</v>
      </c>
      <c r="AE101" s="177">
        <v>4467.2700000000004</v>
      </c>
      <c r="AF101" s="177">
        <v>0</v>
      </c>
      <c r="AG101" s="177">
        <v>1489.09</v>
      </c>
      <c r="AH101" s="177">
        <v>0</v>
      </c>
      <c r="AI101" s="177">
        <v>1489.1</v>
      </c>
      <c r="AJ101" s="177">
        <v>0</v>
      </c>
      <c r="AK101" s="177">
        <v>0</v>
      </c>
      <c r="AL101" s="177"/>
      <c r="AM101" s="177"/>
      <c r="AN101" s="177"/>
      <c r="AO101" s="173">
        <f t="shared" si="9"/>
        <v>7445.4600000000009</v>
      </c>
      <c r="AP101" s="177">
        <f t="shared" si="10"/>
        <v>827.26999999999862</v>
      </c>
      <c r="AQ101" s="50" t="s">
        <v>1702</v>
      </c>
      <c r="AR101" s="58" t="s">
        <v>1703</v>
      </c>
    </row>
    <row r="102" spans="1:44" s="40" customFormat="1" ht="110.15" customHeight="1">
      <c r="A102" s="174" t="s">
        <v>1549</v>
      </c>
      <c r="B102" s="203" t="s">
        <v>1640</v>
      </c>
      <c r="C102" s="203" t="s">
        <v>1187</v>
      </c>
      <c r="D102" s="203" t="s">
        <v>96</v>
      </c>
      <c r="E102" s="203" t="s">
        <v>497</v>
      </c>
      <c r="F102" s="39" t="s">
        <v>392</v>
      </c>
      <c r="G102" s="39" t="s">
        <v>1187</v>
      </c>
      <c r="H102" s="203" t="s">
        <v>10</v>
      </c>
      <c r="I102" s="191">
        <v>41851</v>
      </c>
      <c r="J102" s="197">
        <v>8272.73</v>
      </c>
      <c r="K102" s="177">
        <f t="shared" si="11"/>
        <v>827.27300000000002</v>
      </c>
      <c r="L102" s="177">
        <f t="shared" si="12"/>
        <v>7445.4569999999994</v>
      </c>
      <c r="M102" s="177">
        <v>0</v>
      </c>
      <c r="N102" s="177">
        <v>0</v>
      </c>
      <c r="O102" s="177">
        <v>0</v>
      </c>
      <c r="P102" s="177">
        <v>0</v>
      </c>
      <c r="Q102" s="177">
        <v>0</v>
      </c>
      <c r="R102" s="177">
        <v>0</v>
      </c>
      <c r="S102" s="177">
        <v>0</v>
      </c>
      <c r="T102" s="177">
        <v>0</v>
      </c>
      <c r="U102" s="177">
        <v>0</v>
      </c>
      <c r="V102" s="177">
        <v>0</v>
      </c>
      <c r="W102" s="177">
        <v>0</v>
      </c>
      <c r="X102" s="177">
        <v>0</v>
      </c>
      <c r="Y102" s="177">
        <v>0</v>
      </c>
      <c r="Z102" s="177">
        <v>0</v>
      </c>
      <c r="AA102" s="177">
        <v>0</v>
      </c>
      <c r="AB102" s="177">
        <v>0</v>
      </c>
      <c r="AC102" s="177">
        <v>0</v>
      </c>
      <c r="AD102" s="177">
        <v>0</v>
      </c>
      <c r="AE102" s="177">
        <v>4467.2700000000004</v>
      </c>
      <c r="AF102" s="177">
        <v>0</v>
      </c>
      <c r="AG102" s="177">
        <v>1489.09</v>
      </c>
      <c r="AH102" s="177">
        <v>0</v>
      </c>
      <c r="AI102" s="177">
        <v>1489.1</v>
      </c>
      <c r="AJ102" s="177">
        <v>0</v>
      </c>
      <c r="AK102" s="177">
        <v>0</v>
      </c>
      <c r="AL102" s="177"/>
      <c r="AM102" s="177"/>
      <c r="AN102" s="177"/>
      <c r="AO102" s="173">
        <f t="shared" ref="AO102:AO165" si="14">SUM(M102:AN102)</f>
        <v>7445.4600000000009</v>
      </c>
      <c r="AP102" s="177">
        <f t="shared" ref="AP102:AP165" si="15">J102-AO102</f>
        <v>827.26999999999862</v>
      </c>
      <c r="AQ102" s="50" t="s">
        <v>1704</v>
      </c>
      <c r="AR102" s="58" t="s">
        <v>1705</v>
      </c>
    </row>
    <row r="103" spans="1:44" s="40" customFormat="1" ht="110.15" customHeight="1">
      <c r="A103" s="174" t="s">
        <v>1550</v>
      </c>
      <c r="B103" s="203" t="s">
        <v>1640</v>
      </c>
      <c r="C103" s="203" t="s">
        <v>1187</v>
      </c>
      <c r="D103" s="203" t="s">
        <v>96</v>
      </c>
      <c r="E103" s="203" t="s">
        <v>497</v>
      </c>
      <c r="F103" s="39" t="s">
        <v>392</v>
      </c>
      <c r="G103" s="39" t="s">
        <v>1187</v>
      </c>
      <c r="H103" s="203" t="s">
        <v>10</v>
      </c>
      <c r="I103" s="191">
        <v>41851</v>
      </c>
      <c r="J103" s="197">
        <v>8114.53</v>
      </c>
      <c r="K103" s="177">
        <f t="shared" si="11"/>
        <v>811.45299999999997</v>
      </c>
      <c r="L103" s="177">
        <f t="shared" si="12"/>
        <v>7303.0769999999993</v>
      </c>
      <c r="M103" s="177">
        <v>0</v>
      </c>
      <c r="N103" s="177">
        <v>0</v>
      </c>
      <c r="O103" s="177">
        <v>0</v>
      </c>
      <c r="P103" s="177">
        <v>0</v>
      </c>
      <c r="Q103" s="177">
        <v>0</v>
      </c>
      <c r="R103" s="177">
        <v>0</v>
      </c>
      <c r="S103" s="177">
        <v>0</v>
      </c>
      <c r="T103" s="177">
        <v>0</v>
      </c>
      <c r="U103" s="177">
        <v>0</v>
      </c>
      <c r="V103" s="177">
        <v>0</v>
      </c>
      <c r="W103" s="177">
        <v>0</v>
      </c>
      <c r="X103" s="177">
        <v>0</v>
      </c>
      <c r="Y103" s="177">
        <v>0</v>
      </c>
      <c r="Z103" s="177">
        <v>0</v>
      </c>
      <c r="AA103" s="177">
        <v>0</v>
      </c>
      <c r="AB103" s="177">
        <v>0</v>
      </c>
      <c r="AC103" s="177">
        <v>0</v>
      </c>
      <c r="AD103" s="177">
        <v>0</v>
      </c>
      <c r="AE103" s="177">
        <v>4381.8599999999997</v>
      </c>
      <c r="AF103" s="177">
        <v>0</v>
      </c>
      <c r="AG103" s="177">
        <v>1460.62</v>
      </c>
      <c r="AH103" s="177">
        <v>0</v>
      </c>
      <c r="AI103" s="177">
        <v>1460.6</v>
      </c>
      <c r="AJ103" s="177">
        <v>0</v>
      </c>
      <c r="AK103" s="177">
        <v>0</v>
      </c>
      <c r="AL103" s="177"/>
      <c r="AM103" s="177"/>
      <c r="AN103" s="177"/>
      <c r="AO103" s="173">
        <f t="shared" si="14"/>
        <v>7303.08</v>
      </c>
      <c r="AP103" s="177">
        <f t="shared" si="15"/>
        <v>811.44999999999982</v>
      </c>
      <c r="AQ103" s="50" t="s">
        <v>1706</v>
      </c>
      <c r="AR103" s="58" t="s">
        <v>1705</v>
      </c>
    </row>
    <row r="104" spans="1:44" s="40" customFormat="1" ht="110.15" customHeight="1">
      <c r="A104" s="174" t="s">
        <v>1551</v>
      </c>
      <c r="B104" s="203" t="s">
        <v>1640</v>
      </c>
      <c r="C104" s="203" t="s">
        <v>1187</v>
      </c>
      <c r="D104" s="203" t="s">
        <v>96</v>
      </c>
      <c r="E104" s="203" t="s">
        <v>497</v>
      </c>
      <c r="F104" s="39" t="s">
        <v>392</v>
      </c>
      <c r="G104" s="39" t="s">
        <v>1187</v>
      </c>
      <c r="H104" s="203" t="s">
        <v>10</v>
      </c>
      <c r="I104" s="191">
        <v>41851</v>
      </c>
      <c r="J104" s="197">
        <v>8114.53</v>
      </c>
      <c r="K104" s="177">
        <f t="shared" si="11"/>
        <v>811.45299999999997</v>
      </c>
      <c r="L104" s="177">
        <f t="shared" si="12"/>
        <v>7303.0769999999993</v>
      </c>
      <c r="M104" s="177">
        <v>0</v>
      </c>
      <c r="N104" s="177">
        <v>0</v>
      </c>
      <c r="O104" s="177">
        <v>0</v>
      </c>
      <c r="P104" s="177">
        <v>0</v>
      </c>
      <c r="Q104" s="177">
        <v>0</v>
      </c>
      <c r="R104" s="177">
        <v>0</v>
      </c>
      <c r="S104" s="177">
        <v>0</v>
      </c>
      <c r="T104" s="177">
        <v>0</v>
      </c>
      <c r="U104" s="177">
        <v>0</v>
      </c>
      <c r="V104" s="177">
        <v>0</v>
      </c>
      <c r="W104" s="177">
        <v>0</v>
      </c>
      <c r="X104" s="177">
        <v>0</v>
      </c>
      <c r="Y104" s="177">
        <v>0</v>
      </c>
      <c r="Z104" s="177">
        <v>0</v>
      </c>
      <c r="AA104" s="177">
        <v>0</v>
      </c>
      <c r="AB104" s="177">
        <v>0</v>
      </c>
      <c r="AC104" s="177">
        <v>0</v>
      </c>
      <c r="AD104" s="177">
        <v>0</v>
      </c>
      <c r="AE104" s="177">
        <v>4381.8599999999997</v>
      </c>
      <c r="AF104" s="177">
        <v>0</v>
      </c>
      <c r="AG104" s="177">
        <v>1460.62</v>
      </c>
      <c r="AH104" s="177">
        <v>0</v>
      </c>
      <c r="AI104" s="177">
        <v>1460.6</v>
      </c>
      <c r="AJ104" s="177">
        <v>0</v>
      </c>
      <c r="AK104" s="177">
        <v>0</v>
      </c>
      <c r="AL104" s="177"/>
      <c r="AM104" s="177"/>
      <c r="AN104" s="177"/>
      <c r="AO104" s="173">
        <f t="shared" si="14"/>
        <v>7303.08</v>
      </c>
      <c r="AP104" s="177">
        <f t="shared" si="15"/>
        <v>811.44999999999982</v>
      </c>
      <c r="AQ104" s="50" t="s">
        <v>1707</v>
      </c>
      <c r="AR104" s="58" t="s">
        <v>1705</v>
      </c>
    </row>
    <row r="105" spans="1:44" s="40" customFormat="1" ht="110.15" customHeight="1">
      <c r="A105" s="174" t="s">
        <v>1552</v>
      </c>
      <c r="B105" s="203" t="s">
        <v>1640</v>
      </c>
      <c r="C105" s="203" t="s">
        <v>1187</v>
      </c>
      <c r="D105" s="203" t="s">
        <v>96</v>
      </c>
      <c r="E105" s="203" t="s">
        <v>497</v>
      </c>
      <c r="F105" s="39" t="s">
        <v>392</v>
      </c>
      <c r="G105" s="39" t="s">
        <v>1187</v>
      </c>
      <c r="H105" s="203" t="s">
        <v>10</v>
      </c>
      <c r="I105" s="191">
        <v>41851</v>
      </c>
      <c r="J105" s="197">
        <v>8114.53</v>
      </c>
      <c r="K105" s="177">
        <f t="shared" si="11"/>
        <v>811.45299999999997</v>
      </c>
      <c r="L105" s="177">
        <f t="shared" si="12"/>
        <v>7303.0769999999993</v>
      </c>
      <c r="M105" s="177">
        <v>0</v>
      </c>
      <c r="N105" s="177">
        <v>0</v>
      </c>
      <c r="O105" s="177">
        <v>0</v>
      </c>
      <c r="P105" s="177">
        <v>0</v>
      </c>
      <c r="Q105" s="177">
        <v>0</v>
      </c>
      <c r="R105" s="177">
        <v>0</v>
      </c>
      <c r="S105" s="177">
        <v>0</v>
      </c>
      <c r="T105" s="177">
        <v>0</v>
      </c>
      <c r="U105" s="177">
        <v>0</v>
      </c>
      <c r="V105" s="177">
        <v>0</v>
      </c>
      <c r="W105" s="177">
        <v>0</v>
      </c>
      <c r="X105" s="177">
        <v>0</v>
      </c>
      <c r="Y105" s="177">
        <v>0</v>
      </c>
      <c r="Z105" s="177">
        <v>0</v>
      </c>
      <c r="AA105" s="177">
        <v>0</v>
      </c>
      <c r="AB105" s="177">
        <v>0</v>
      </c>
      <c r="AC105" s="177">
        <v>0</v>
      </c>
      <c r="AD105" s="177">
        <v>0</v>
      </c>
      <c r="AE105" s="177">
        <v>4381.8599999999997</v>
      </c>
      <c r="AF105" s="177">
        <v>0</v>
      </c>
      <c r="AG105" s="177">
        <v>1460.62</v>
      </c>
      <c r="AH105" s="177">
        <v>0</v>
      </c>
      <c r="AI105" s="177">
        <v>1460.6</v>
      </c>
      <c r="AJ105" s="177">
        <v>0</v>
      </c>
      <c r="AK105" s="177">
        <v>0</v>
      </c>
      <c r="AL105" s="177"/>
      <c r="AM105" s="177"/>
      <c r="AN105" s="177"/>
      <c r="AO105" s="173">
        <f t="shared" si="14"/>
        <v>7303.08</v>
      </c>
      <c r="AP105" s="177">
        <f t="shared" si="15"/>
        <v>811.44999999999982</v>
      </c>
      <c r="AQ105" s="50" t="s">
        <v>1708</v>
      </c>
      <c r="AR105" s="58" t="s">
        <v>1705</v>
      </c>
    </row>
    <row r="106" spans="1:44" s="40" customFormat="1" ht="110.15" customHeight="1">
      <c r="A106" s="174" t="s">
        <v>1553</v>
      </c>
      <c r="B106" s="203" t="s">
        <v>1640</v>
      </c>
      <c r="C106" s="203" t="s">
        <v>1187</v>
      </c>
      <c r="D106" s="203" t="s">
        <v>96</v>
      </c>
      <c r="E106" s="203" t="s">
        <v>497</v>
      </c>
      <c r="F106" s="39" t="s">
        <v>392</v>
      </c>
      <c r="G106" s="39" t="s">
        <v>1187</v>
      </c>
      <c r="H106" s="203" t="s">
        <v>10</v>
      </c>
      <c r="I106" s="191">
        <v>41851</v>
      </c>
      <c r="J106" s="197">
        <v>8114.53</v>
      </c>
      <c r="K106" s="177">
        <f t="shared" si="11"/>
        <v>811.45299999999997</v>
      </c>
      <c r="L106" s="177">
        <f t="shared" si="12"/>
        <v>7303.0769999999993</v>
      </c>
      <c r="M106" s="177">
        <v>0</v>
      </c>
      <c r="N106" s="177">
        <v>0</v>
      </c>
      <c r="O106" s="177">
        <v>0</v>
      </c>
      <c r="P106" s="177">
        <v>0</v>
      </c>
      <c r="Q106" s="177">
        <v>0</v>
      </c>
      <c r="R106" s="177">
        <v>0</v>
      </c>
      <c r="S106" s="177">
        <v>0</v>
      </c>
      <c r="T106" s="177">
        <v>0</v>
      </c>
      <c r="U106" s="177">
        <v>0</v>
      </c>
      <c r="V106" s="177">
        <v>0</v>
      </c>
      <c r="W106" s="177">
        <v>0</v>
      </c>
      <c r="X106" s="177">
        <v>0</v>
      </c>
      <c r="Y106" s="177">
        <v>0</v>
      </c>
      <c r="Z106" s="177">
        <v>0</v>
      </c>
      <c r="AA106" s="177">
        <v>0</v>
      </c>
      <c r="AB106" s="177">
        <v>0</v>
      </c>
      <c r="AC106" s="177">
        <v>0</v>
      </c>
      <c r="AD106" s="177">
        <v>0</v>
      </c>
      <c r="AE106" s="177">
        <v>4381.8599999999997</v>
      </c>
      <c r="AF106" s="177">
        <v>0</v>
      </c>
      <c r="AG106" s="177">
        <v>1460.62</v>
      </c>
      <c r="AH106" s="177">
        <v>0</v>
      </c>
      <c r="AI106" s="177">
        <v>1460.6</v>
      </c>
      <c r="AJ106" s="177">
        <v>0</v>
      </c>
      <c r="AK106" s="177">
        <v>0</v>
      </c>
      <c r="AL106" s="177"/>
      <c r="AM106" s="177"/>
      <c r="AN106" s="177"/>
      <c r="AO106" s="173">
        <f t="shared" si="14"/>
        <v>7303.08</v>
      </c>
      <c r="AP106" s="177">
        <f t="shared" si="15"/>
        <v>811.44999999999982</v>
      </c>
      <c r="AQ106" s="50" t="s">
        <v>1709</v>
      </c>
      <c r="AR106" s="58" t="s">
        <v>1710</v>
      </c>
    </row>
    <row r="107" spans="1:44" s="40" customFormat="1" ht="110.15" customHeight="1">
      <c r="A107" s="174" t="s">
        <v>1554</v>
      </c>
      <c r="B107" s="203" t="s">
        <v>1640</v>
      </c>
      <c r="C107" s="203" t="s">
        <v>1187</v>
      </c>
      <c r="D107" s="203" t="s">
        <v>96</v>
      </c>
      <c r="E107" s="203" t="s">
        <v>497</v>
      </c>
      <c r="F107" s="39" t="s">
        <v>392</v>
      </c>
      <c r="G107" s="39" t="s">
        <v>1187</v>
      </c>
      <c r="H107" s="203" t="s">
        <v>10</v>
      </c>
      <c r="I107" s="191">
        <v>41851</v>
      </c>
      <c r="J107" s="197">
        <v>8114.53</v>
      </c>
      <c r="K107" s="177">
        <f t="shared" si="11"/>
        <v>811.45299999999997</v>
      </c>
      <c r="L107" s="177">
        <f t="shared" si="12"/>
        <v>7303.0769999999993</v>
      </c>
      <c r="M107" s="177">
        <v>0</v>
      </c>
      <c r="N107" s="177">
        <v>0</v>
      </c>
      <c r="O107" s="177">
        <v>0</v>
      </c>
      <c r="P107" s="177">
        <v>0</v>
      </c>
      <c r="Q107" s="177">
        <v>0</v>
      </c>
      <c r="R107" s="177">
        <v>0</v>
      </c>
      <c r="S107" s="177">
        <v>0</v>
      </c>
      <c r="T107" s="177">
        <v>0</v>
      </c>
      <c r="U107" s="177">
        <v>0</v>
      </c>
      <c r="V107" s="177">
        <v>0</v>
      </c>
      <c r="W107" s="177">
        <v>0</v>
      </c>
      <c r="X107" s="177">
        <v>0</v>
      </c>
      <c r="Y107" s="177">
        <v>0</v>
      </c>
      <c r="Z107" s="177">
        <v>0</v>
      </c>
      <c r="AA107" s="177">
        <v>0</v>
      </c>
      <c r="AB107" s="177">
        <v>0</v>
      </c>
      <c r="AC107" s="177">
        <v>0</v>
      </c>
      <c r="AD107" s="177">
        <v>0</v>
      </c>
      <c r="AE107" s="177">
        <v>4381.8599999999997</v>
      </c>
      <c r="AF107" s="177">
        <v>0</v>
      </c>
      <c r="AG107" s="177">
        <v>1460.62</v>
      </c>
      <c r="AH107" s="177">
        <v>0</v>
      </c>
      <c r="AI107" s="177">
        <v>1460.6</v>
      </c>
      <c r="AJ107" s="177">
        <v>0</v>
      </c>
      <c r="AK107" s="177">
        <v>0</v>
      </c>
      <c r="AL107" s="177"/>
      <c r="AM107" s="177"/>
      <c r="AN107" s="177"/>
      <c r="AO107" s="173">
        <f t="shared" si="14"/>
        <v>7303.08</v>
      </c>
      <c r="AP107" s="177">
        <f t="shared" si="15"/>
        <v>811.44999999999982</v>
      </c>
      <c r="AQ107" s="50" t="s">
        <v>1711</v>
      </c>
      <c r="AR107" s="58" t="s">
        <v>1710</v>
      </c>
    </row>
    <row r="108" spans="1:44" s="40" customFormat="1" ht="110.15" customHeight="1">
      <c r="A108" s="174" t="s">
        <v>1555</v>
      </c>
      <c r="B108" s="203" t="s">
        <v>1640</v>
      </c>
      <c r="C108" s="203" t="s">
        <v>1187</v>
      </c>
      <c r="D108" s="203" t="s">
        <v>96</v>
      </c>
      <c r="E108" s="203" t="s">
        <v>497</v>
      </c>
      <c r="F108" s="39" t="s">
        <v>392</v>
      </c>
      <c r="G108" s="39" t="s">
        <v>1187</v>
      </c>
      <c r="H108" s="203" t="s">
        <v>10</v>
      </c>
      <c r="I108" s="191">
        <v>41851</v>
      </c>
      <c r="J108" s="197">
        <v>8114.53</v>
      </c>
      <c r="K108" s="177">
        <f t="shared" si="11"/>
        <v>811.45299999999997</v>
      </c>
      <c r="L108" s="177">
        <f t="shared" si="12"/>
        <v>7303.0769999999993</v>
      </c>
      <c r="M108" s="177">
        <v>0</v>
      </c>
      <c r="N108" s="177">
        <v>0</v>
      </c>
      <c r="O108" s="177">
        <v>0</v>
      </c>
      <c r="P108" s="177">
        <v>0</v>
      </c>
      <c r="Q108" s="177">
        <v>0</v>
      </c>
      <c r="R108" s="177">
        <v>0</v>
      </c>
      <c r="S108" s="177">
        <v>0</v>
      </c>
      <c r="T108" s="177">
        <v>0</v>
      </c>
      <c r="U108" s="177">
        <v>0</v>
      </c>
      <c r="V108" s="177">
        <v>0</v>
      </c>
      <c r="W108" s="177">
        <v>0</v>
      </c>
      <c r="X108" s="177">
        <v>0</v>
      </c>
      <c r="Y108" s="177">
        <v>0</v>
      </c>
      <c r="Z108" s="177">
        <v>0</v>
      </c>
      <c r="AA108" s="177">
        <v>0</v>
      </c>
      <c r="AB108" s="177">
        <v>0</v>
      </c>
      <c r="AC108" s="177">
        <v>0</v>
      </c>
      <c r="AD108" s="177">
        <v>0</v>
      </c>
      <c r="AE108" s="177">
        <v>4381.8599999999997</v>
      </c>
      <c r="AF108" s="177">
        <v>0</v>
      </c>
      <c r="AG108" s="177">
        <v>1460.62</v>
      </c>
      <c r="AH108" s="177">
        <v>0</v>
      </c>
      <c r="AI108" s="177">
        <v>1460.6</v>
      </c>
      <c r="AJ108" s="177">
        <v>0</v>
      </c>
      <c r="AK108" s="177">
        <v>0</v>
      </c>
      <c r="AL108" s="177"/>
      <c r="AM108" s="177"/>
      <c r="AN108" s="177"/>
      <c r="AO108" s="173">
        <f t="shared" si="14"/>
        <v>7303.08</v>
      </c>
      <c r="AP108" s="177">
        <f t="shared" si="15"/>
        <v>811.44999999999982</v>
      </c>
      <c r="AQ108" s="50" t="s">
        <v>1712</v>
      </c>
      <c r="AR108" s="58" t="s">
        <v>1713</v>
      </c>
    </row>
    <row r="109" spans="1:44" s="40" customFormat="1" ht="110.15" customHeight="1">
      <c r="A109" s="174" t="s">
        <v>1556</v>
      </c>
      <c r="B109" s="203" t="s">
        <v>1640</v>
      </c>
      <c r="C109" s="203" t="s">
        <v>1187</v>
      </c>
      <c r="D109" s="203" t="s">
        <v>96</v>
      </c>
      <c r="E109" s="203" t="s">
        <v>497</v>
      </c>
      <c r="F109" s="39" t="s">
        <v>392</v>
      </c>
      <c r="G109" s="39" t="s">
        <v>1187</v>
      </c>
      <c r="H109" s="203" t="s">
        <v>10</v>
      </c>
      <c r="I109" s="191">
        <v>41851</v>
      </c>
      <c r="J109" s="197">
        <v>8114.53</v>
      </c>
      <c r="K109" s="177">
        <f t="shared" si="11"/>
        <v>811.45299999999997</v>
      </c>
      <c r="L109" s="177">
        <f t="shared" si="12"/>
        <v>7303.0769999999993</v>
      </c>
      <c r="M109" s="177">
        <v>0</v>
      </c>
      <c r="N109" s="177">
        <v>0</v>
      </c>
      <c r="O109" s="177">
        <v>0</v>
      </c>
      <c r="P109" s="177">
        <v>0</v>
      </c>
      <c r="Q109" s="177">
        <v>0</v>
      </c>
      <c r="R109" s="177">
        <v>0</v>
      </c>
      <c r="S109" s="177">
        <v>0</v>
      </c>
      <c r="T109" s="177">
        <v>0</v>
      </c>
      <c r="U109" s="177">
        <v>0</v>
      </c>
      <c r="V109" s="177">
        <v>0</v>
      </c>
      <c r="W109" s="177">
        <v>0</v>
      </c>
      <c r="X109" s="177">
        <v>0</v>
      </c>
      <c r="Y109" s="177">
        <v>0</v>
      </c>
      <c r="Z109" s="177">
        <v>0</v>
      </c>
      <c r="AA109" s="177">
        <v>0</v>
      </c>
      <c r="AB109" s="177">
        <v>0</v>
      </c>
      <c r="AC109" s="177">
        <v>0</v>
      </c>
      <c r="AD109" s="177">
        <v>0</v>
      </c>
      <c r="AE109" s="177">
        <v>4381.8599999999997</v>
      </c>
      <c r="AF109" s="177">
        <v>0</v>
      </c>
      <c r="AG109" s="177">
        <v>1460.62</v>
      </c>
      <c r="AH109" s="177">
        <v>0</v>
      </c>
      <c r="AI109" s="177">
        <v>1460.6</v>
      </c>
      <c r="AJ109" s="177">
        <v>0</v>
      </c>
      <c r="AK109" s="177">
        <v>0</v>
      </c>
      <c r="AL109" s="177"/>
      <c r="AM109" s="177"/>
      <c r="AN109" s="177"/>
      <c r="AO109" s="173">
        <f t="shared" si="14"/>
        <v>7303.08</v>
      </c>
      <c r="AP109" s="177">
        <f t="shared" si="15"/>
        <v>811.44999999999982</v>
      </c>
      <c r="AQ109" s="50" t="s">
        <v>1714</v>
      </c>
      <c r="AR109" s="58" t="s">
        <v>1715</v>
      </c>
    </row>
    <row r="110" spans="1:44" s="40" customFormat="1" ht="110.15" customHeight="1">
      <c r="A110" s="174" t="s">
        <v>1560</v>
      </c>
      <c r="B110" s="203" t="s">
        <v>1640</v>
      </c>
      <c r="C110" s="203" t="s">
        <v>1187</v>
      </c>
      <c r="D110" s="203" t="s">
        <v>96</v>
      </c>
      <c r="E110" s="203" t="s">
        <v>497</v>
      </c>
      <c r="F110" s="39" t="s">
        <v>392</v>
      </c>
      <c r="G110" s="39" t="s">
        <v>1187</v>
      </c>
      <c r="H110" s="203" t="s">
        <v>10</v>
      </c>
      <c r="I110" s="191">
        <v>41851</v>
      </c>
      <c r="J110" s="197">
        <v>8114.53</v>
      </c>
      <c r="K110" s="177">
        <f t="shared" si="11"/>
        <v>811.45299999999997</v>
      </c>
      <c r="L110" s="177">
        <f t="shared" si="12"/>
        <v>7303.0769999999993</v>
      </c>
      <c r="M110" s="177">
        <v>0</v>
      </c>
      <c r="N110" s="177">
        <v>0</v>
      </c>
      <c r="O110" s="177">
        <v>0</v>
      </c>
      <c r="P110" s="177">
        <v>0</v>
      </c>
      <c r="Q110" s="177">
        <v>0</v>
      </c>
      <c r="R110" s="177">
        <v>0</v>
      </c>
      <c r="S110" s="177">
        <v>0</v>
      </c>
      <c r="T110" s="177">
        <v>0</v>
      </c>
      <c r="U110" s="177">
        <v>0</v>
      </c>
      <c r="V110" s="177">
        <v>0</v>
      </c>
      <c r="W110" s="177">
        <v>0</v>
      </c>
      <c r="X110" s="177">
        <v>0</v>
      </c>
      <c r="Y110" s="177">
        <v>0</v>
      </c>
      <c r="Z110" s="177">
        <v>0</v>
      </c>
      <c r="AA110" s="177">
        <v>0</v>
      </c>
      <c r="AB110" s="177">
        <v>0</v>
      </c>
      <c r="AC110" s="177">
        <v>0</v>
      </c>
      <c r="AD110" s="177">
        <v>0</v>
      </c>
      <c r="AE110" s="177">
        <v>4381.8599999999997</v>
      </c>
      <c r="AF110" s="177">
        <v>0</v>
      </c>
      <c r="AG110" s="177">
        <v>1460.62</v>
      </c>
      <c r="AH110" s="177">
        <v>0</v>
      </c>
      <c r="AI110" s="177">
        <v>1460.6</v>
      </c>
      <c r="AJ110" s="177">
        <v>0</v>
      </c>
      <c r="AK110" s="177">
        <v>0</v>
      </c>
      <c r="AL110" s="177"/>
      <c r="AM110" s="177"/>
      <c r="AN110" s="177"/>
      <c r="AO110" s="173">
        <f t="shared" si="14"/>
        <v>7303.08</v>
      </c>
      <c r="AP110" s="177">
        <f t="shared" si="15"/>
        <v>811.44999999999982</v>
      </c>
      <c r="AQ110" s="50" t="s">
        <v>1716</v>
      </c>
      <c r="AR110" s="58" t="s">
        <v>1717</v>
      </c>
    </row>
    <row r="111" spans="1:44" s="40" customFormat="1" ht="110.15" customHeight="1">
      <c r="A111" s="174" t="s">
        <v>1557</v>
      </c>
      <c r="B111" s="203" t="s">
        <v>1640</v>
      </c>
      <c r="C111" s="203" t="s">
        <v>1187</v>
      </c>
      <c r="D111" s="203" t="s">
        <v>96</v>
      </c>
      <c r="E111" s="203" t="s">
        <v>497</v>
      </c>
      <c r="F111" s="39" t="s">
        <v>392</v>
      </c>
      <c r="G111" s="39" t="s">
        <v>1187</v>
      </c>
      <c r="H111" s="203" t="s">
        <v>10</v>
      </c>
      <c r="I111" s="191">
        <v>41851</v>
      </c>
      <c r="J111" s="197">
        <v>8114.53</v>
      </c>
      <c r="K111" s="177">
        <f t="shared" si="11"/>
        <v>811.45299999999997</v>
      </c>
      <c r="L111" s="177">
        <f t="shared" si="12"/>
        <v>7303.0769999999993</v>
      </c>
      <c r="M111" s="177">
        <v>0</v>
      </c>
      <c r="N111" s="177">
        <v>0</v>
      </c>
      <c r="O111" s="177">
        <v>0</v>
      </c>
      <c r="P111" s="177">
        <v>0</v>
      </c>
      <c r="Q111" s="177">
        <v>0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7">
        <v>0</v>
      </c>
      <c r="AB111" s="177">
        <v>0</v>
      </c>
      <c r="AC111" s="177">
        <v>0</v>
      </c>
      <c r="AD111" s="177">
        <v>0</v>
      </c>
      <c r="AE111" s="177">
        <v>4381.8599999999997</v>
      </c>
      <c r="AF111" s="177">
        <v>0</v>
      </c>
      <c r="AG111" s="177">
        <v>1460.62</v>
      </c>
      <c r="AH111" s="177">
        <v>0</v>
      </c>
      <c r="AI111" s="177">
        <v>1460.6</v>
      </c>
      <c r="AJ111" s="177">
        <v>0</v>
      </c>
      <c r="AK111" s="177">
        <v>0</v>
      </c>
      <c r="AL111" s="177"/>
      <c r="AM111" s="177"/>
      <c r="AN111" s="177"/>
      <c r="AO111" s="173">
        <f t="shared" si="14"/>
        <v>7303.08</v>
      </c>
      <c r="AP111" s="177">
        <f t="shared" si="15"/>
        <v>811.44999999999982</v>
      </c>
      <c r="AQ111" s="50" t="s">
        <v>1718</v>
      </c>
      <c r="AR111" s="58" t="s">
        <v>1719</v>
      </c>
    </row>
    <row r="112" spans="1:44" s="40" customFormat="1" ht="110.15" customHeight="1">
      <c r="A112" s="174" t="s">
        <v>1558</v>
      </c>
      <c r="B112" s="203" t="s">
        <v>1640</v>
      </c>
      <c r="C112" s="203" t="s">
        <v>1187</v>
      </c>
      <c r="D112" s="203" t="s">
        <v>96</v>
      </c>
      <c r="E112" s="203" t="s">
        <v>1759</v>
      </c>
      <c r="F112" s="39" t="s">
        <v>1756</v>
      </c>
      <c r="G112" s="39" t="s">
        <v>1187</v>
      </c>
      <c r="H112" s="203" t="s">
        <v>10</v>
      </c>
      <c r="I112" s="191">
        <v>41851</v>
      </c>
      <c r="J112" s="197">
        <v>8114.53</v>
      </c>
      <c r="K112" s="177">
        <f t="shared" si="11"/>
        <v>811.45299999999997</v>
      </c>
      <c r="L112" s="177">
        <f t="shared" si="12"/>
        <v>7303.0769999999993</v>
      </c>
      <c r="M112" s="177">
        <v>0</v>
      </c>
      <c r="N112" s="177">
        <v>0</v>
      </c>
      <c r="O112" s="177">
        <v>0</v>
      </c>
      <c r="P112" s="177">
        <v>0</v>
      </c>
      <c r="Q112" s="177">
        <v>0</v>
      </c>
      <c r="R112" s="177">
        <v>0</v>
      </c>
      <c r="S112" s="177">
        <v>0</v>
      </c>
      <c r="T112" s="177">
        <v>0</v>
      </c>
      <c r="U112" s="177">
        <v>0</v>
      </c>
      <c r="V112" s="177">
        <v>0</v>
      </c>
      <c r="W112" s="177">
        <v>0</v>
      </c>
      <c r="X112" s="177">
        <v>0</v>
      </c>
      <c r="Y112" s="177">
        <v>0</v>
      </c>
      <c r="Z112" s="177">
        <v>0</v>
      </c>
      <c r="AA112" s="177">
        <v>0</v>
      </c>
      <c r="AB112" s="177">
        <v>0</v>
      </c>
      <c r="AC112" s="177">
        <v>0</v>
      </c>
      <c r="AD112" s="177">
        <v>0</v>
      </c>
      <c r="AE112" s="177">
        <v>4381.8599999999997</v>
      </c>
      <c r="AF112" s="177">
        <v>0</v>
      </c>
      <c r="AG112" s="177">
        <v>1460.62</v>
      </c>
      <c r="AH112" s="177">
        <v>0</v>
      </c>
      <c r="AI112" s="177">
        <v>1460.6</v>
      </c>
      <c r="AJ112" s="177">
        <v>0</v>
      </c>
      <c r="AK112" s="177">
        <v>0</v>
      </c>
      <c r="AL112" s="177"/>
      <c r="AM112" s="177"/>
      <c r="AN112" s="177"/>
      <c r="AO112" s="173">
        <f t="shared" si="14"/>
        <v>7303.08</v>
      </c>
      <c r="AP112" s="177">
        <f t="shared" si="15"/>
        <v>811.44999999999982</v>
      </c>
      <c r="AQ112" s="50" t="s">
        <v>1720</v>
      </c>
      <c r="AR112" s="58" t="s">
        <v>1721</v>
      </c>
    </row>
    <row r="113" spans="1:44" s="40" customFormat="1" ht="110.15" customHeight="1">
      <c r="A113" s="174" t="s">
        <v>1559</v>
      </c>
      <c r="B113" s="203" t="s">
        <v>1640</v>
      </c>
      <c r="C113" s="203" t="s">
        <v>1187</v>
      </c>
      <c r="D113" s="203" t="s">
        <v>96</v>
      </c>
      <c r="E113" s="203" t="s">
        <v>497</v>
      </c>
      <c r="F113" s="39" t="s">
        <v>392</v>
      </c>
      <c r="G113" s="39" t="s">
        <v>1187</v>
      </c>
      <c r="H113" s="203" t="s">
        <v>10</v>
      </c>
      <c r="I113" s="191">
        <v>41851</v>
      </c>
      <c r="J113" s="197">
        <v>8114.53</v>
      </c>
      <c r="K113" s="177">
        <f t="shared" si="11"/>
        <v>811.45299999999997</v>
      </c>
      <c r="L113" s="177">
        <f t="shared" si="12"/>
        <v>7303.0769999999993</v>
      </c>
      <c r="M113" s="177">
        <v>0</v>
      </c>
      <c r="N113" s="177">
        <v>0</v>
      </c>
      <c r="O113" s="177">
        <v>0</v>
      </c>
      <c r="P113" s="177">
        <v>0</v>
      </c>
      <c r="Q113" s="177">
        <v>0</v>
      </c>
      <c r="R113" s="177">
        <v>0</v>
      </c>
      <c r="S113" s="177">
        <v>0</v>
      </c>
      <c r="T113" s="177">
        <v>0</v>
      </c>
      <c r="U113" s="177">
        <v>0</v>
      </c>
      <c r="V113" s="177">
        <v>0</v>
      </c>
      <c r="W113" s="177">
        <v>0</v>
      </c>
      <c r="X113" s="177">
        <v>0</v>
      </c>
      <c r="Y113" s="177">
        <v>0</v>
      </c>
      <c r="Z113" s="177">
        <v>0</v>
      </c>
      <c r="AA113" s="177">
        <v>0</v>
      </c>
      <c r="AB113" s="177">
        <v>0</v>
      </c>
      <c r="AC113" s="177">
        <v>0</v>
      </c>
      <c r="AD113" s="177">
        <v>0</v>
      </c>
      <c r="AE113" s="177">
        <v>4381.8599999999997</v>
      </c>
      <c r="AF113" s="177">
        <v>0</v>
      </c>
      <c r="AG113" s="177">
        <v>1460.62</v>
      </c>
      <c r="AH113" s="177">
        <v>0</v>
      </c>
      <c r="AI113" s="177">
        <v>1460.6</v>
      </c>
      <c r="AJ113" s="177">
        <v>0</v>
      </c>
      <c r="AK113" s="177">
        <v>0</v>
      </c>
      <c r="AL113" s="177"/>
      <c r="AM113" s="177"/>
      <c r="AN113" s="177"/>
      <c r="AO113" s="173">
        <f t="shared" si="14"/>
        <v>7303.08</v>
      </c>
      <c r="AP113" s="177">
        <f t="shared" si="15"/>
        <v>811.44999999999982</v>
      </c>
      <c r="AQ113" s="50" t="s">
        <v>1722</v>
      </c>
      <c r="AR113" s="58" t="s">
        <v>1723</v>
      </c>
    </row>
    <row r="114" spans="1:44" s="40" customFormat="1" ht="110.15" customHeight="1">
      <c r="A114" s="174" t="s">
        <v>1624</v>
      </c>
      <c r="B114" s="203" t="s">
        <v>1640</v>
      </c>
      <c r="C114" s="203" t="s">
        <v>1187</v>
      </c>
      <c r="D114" s="203" t="s">
        <v>96</v>
      </c>
      <c r="E114" s="203" t="s">
        <v>1760</v>
      </c>
      <c r="F114" s="39" t="s">
        <v>392</v>
      </c>
      <c r="G114" s="39" t="s">
        <v>1187</v>
      </c>
      <c r="H114" s="203" t="s">
        <v>10</v>
      </c>
      <c r="I114" s="191">
        <v>41851</v>
      </c>
      <c r="J114" s="197">
        <v>8114.53</v>
      </c>
      <c r="K114" s="177">
        <f t="shared" si="11"/>
        <v>811.45299999999997</v>
      </c>
      <c r="L114" s="177">
        <f t="shared" si="12"/>
        <v>7303.0769999999993</v>
      </c>
      <c r="M114" s="177">
        <v>0</v>
      </c>
      <c r="N114" s="177">
        <v>0</v>
      </c>
      <c r="O114" s="177">
        <v>0</v>
      </c>
      <c r="P114" s="177">
        <v>0</v>
      </c>
      <c r="Q114" s="177">
        <v>0</v>
      </c>
      <c r="R114" s="177">
        <v>0</v>
      </c>
      <c r="S114" s="177">
        <v>0</v>
      </c>
      <c r="T114" s="177">
        <v>0</v>
      </c>
      <c r="U114" s="177">
        <v>0</v>
      </c>
      <c r="V114" s="177">
        <v>0</v>
      </c>
      <c r="W114" s="177">
        <v>0</v>
      </c>
      <c r="X114" s="177">
        <v>0</v>
      </c>
      <c r="Y114" s="177">
        <v>0</v>
      </c>
      <c r="Z114" s="177">
        <v>0</v>
      </c>
      <c r="AA114" s="177">
        <v>0</v>
      </c>
      <c r="AB114" s="177">
        <v>0</v>
      </c>
      <c r="AC114" s="177">
        <v>0</v>
      </c>
      <c r="AD114" s="177">
        <v>0</v>
      </c>
      <c r="AE114" s="177">
        <v>4381.8599999999997</v>
      </c>
      <c r="AF114" s="177">
        <v>0</v>
      </c>
      <c r="AG114" s="177">
        <v>1460.62</v>
      </c>
      <c r="AH114" s="177">
        <v>0</v>
      </c>
      <c r="AI114" s="177">
        <v>1460.6</v>
      </c>
      <c r="AJ114" s="177">
        <v>0</v>
      </c>
      <c r="AK114" s="177">
        <v>0</v>
      </c>
      <c r="AL114" s="177"/>
      <c r="AM114" s="177"/>
      <c r="AN114" s="177"/>
      <c r="AO114" s="173">
        <f t="shared" si="14"/>
        <v>7303.08</v>
      </c>
      <c r="AP114" s="177">
        <f t="shared" si="15"/>
        <v>811.44999999999982</v>
      </c>
      <c r="AQ114" s="50" t="s">
        <v>1724</v>
      </c>
      <c r="AR114" s="58" t="s">
        <v>1725</v>
      </c>
    </row>
    <row r="115" spans="1:44" s="40" customFormat="1" ht="110.15" customHeight="1">
      <c r="A115" s="174" t="s">
        <v>1561</v>
      </c>
      <c r="B115" s="203" t="s">
        <v>1640</v>
      </c>
      <c r="C115" s="203" t="s">
        <v>1187</v>
      </c>
      <c r="D115" s="203" t="s">
        <v>96</v>
      </c>
      <c r="E115" s="203" t="s">
        <v>1761</v>
      </c>
      <c r="F115" s="39" t="s">
        <v>392</v>
      </c>
      <c r="G115" s="39" t="s">
        <v>1187</v>
      </c>
      <c r="H115" s="203" t="s">
        <v>10</v>
      </c>
      <c r="I115" s="191">
        <v>41851</v>
      </c>
      <c r="J115" s="197">
        <v>8114.53</v>
      </c>
      <c r="K115" s="177">
        <f t="shared" si="11"/>
        <v>811.45299999999997</v>
      </c>
      <c r="L115" s="177">
        <f t="shared" si="12"/>
        <v>7303.0769999999993</v>
      </c>
      <c r="M115" s="177">
        <v>0</v>
      </c>
      <c r="N115" s="177">
        <v>0</v>
      </c>
      <c r="O115" s="177">
        <v>0</v>
      </c>
      <c r="P115" s="177">
        <v>0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177">
        <v>0</v>
      </c>
      <c r="Z115" s="177">
        <v>0</v>
      </c>
      <c r="AA115" s="177">
        <v>0</v>
      </c>
      <c r="AB115" s="177">
        <v>0</v>
      </c>
      <c r="AC115" s="177">
        <v>0</v>
      </c>
      <c r="AD115" s="177">
        <v>0</v>
      </c>
      <c r="AE115" s="177">
        <v>4381.8599999999997</v>
      </c>
      <c r="AF115" s="177">
        <v>0</v>
      </c>
      <c r="AG115" s="177">
        <v>1460.62</v>
      </c>
      <c r="AH115" s="177">
        <v>0</v>
      </c>
      <c r="AI115" s="177">
        <v>1460.6</v>
      </c>
      <c r="AJ115" s="177">
        <v>0</v>
      </c>
      <c r="AK115" s="177">
        <v>0</v>
      </c>
      <c r="AL115" s="177"/>
      <c r="AM115" s="177"/>
      <c r="AN115" s="177"/>
      <c r="AO115" s="173">
        <f t="shared" si="14"/>
        <v>7303.08</v>
      </c>
      <c r="AP115" s="177">
        <f t="shared" si="15"/>
        <v>811.44999999999982</v>
      </c>
      <c r="AQ115" s="50" t="s">
        <v>1724</v>
      </c>
      <c r="AR115" s="58" t="s">
        <v>1725</v>
      </c>
    </row>
    <row r="116" spans="1:44" s="40" customFormat="1" ht="110.15" customHeight="1">
      <c r="A116" s="174" t="s">
        <v>1562</v>
      </c>
      <c r="B116" s="203" t="s">
        <v>1640</v>
      </c>
      <c r="C116" s="203" t="s">
        <v>1187</v>
      </c>
      <c r="D116" s="203" t="s">
        <v>96</v>
      </c>
      <c r="E116" s="203" t="s">
        <v>497</v>
      </c>
      <c r="F116" s="39" t="s">
        <v>392</v>
      </c>
      <c r="G116" s="39" t="s">
        <v>1187</v>
      </c>
      <c r="H116" s="203" t="s">
        <v>10</v>
      </c>
      <c r="I116" s="191">
        <v>41851</v>
      </c>
      <c r="J116" s="197">
        <v>8114.53</v>
      </c>
      <c r="K116" s="177">
        <f t="shared" si="11"/>
        <v>811.45299999999997</v>
      </c>
      <c r="L116" s="177">
        <f t="shared" si="12"/>
        <v>7303.0769999999993</v>
      </c>
      <c r="M116" s="177">
        <v>0</v>
      </c>
      <c r="N116" s="177">
        <v>0</v>
      </c>
      <c r="O116" s="177">
        <v>0</v>
      </c>
      <c r="P116" s="177"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7">
        <v>0</v>
      </c>
      <c r="Y116" s="177">
        <v>0</v>
      </c>
      <c r="Z116" s="177">
        <v>0</v>
      </c>
      <c r="AA116" s="177">
        <v>0</v>
      </c>
      <c r="AB116" s="177">
        <v>0</v>
      </c>
      <c r="AC116" s="177">
        <v>0</v>
      </c>
      <c r="AD116" s="177">
        <v>0</v>
      </c>
      <c r="AE116" s="177">
        <v>4381.8599999999997</v>
      </c>
      <c r="AF116" s="177">
        <v>0</v>
      </c>
      <c r="AG116" s="177">
        <v>1460.62</v>
      </c>
      <c r="AH116" s="177">
        <v>0</v>
      </c>
      <c r="AI116" s="177">
        <v>1460.6</v>
      </c>
      <c r="AJ116" s="177">
        <v>0</v>
      </c>
      <c r="AK116" s="177">
        <v>0</v>
      </c>
      <c r="AL116" s="177"/>
      <c r="AM116" s="177"/>
      <c r="AN116" s="177"/>
      <c r="AO116" s="173">
        <f t="shared" si="14"/>
        <v>7303.08</v>
      </c>
      <c r="AP116" s="177">
        <f t="shared" si="15"/>
        <v>811.44999999999982</v>
      </c>
      <c r="AQ116" s="50" t="s">
        <v>1726</v>
      </c>
      <c r="AR116" s="58" t="s">
        <v>1725</v>
      </c>
    </row>
    <row r="117" spans="1:44" s="40" customFormat="1" ht="110.15" customHeight="1">
      <c r="A117" s="174" t="s">
        <v>1563</v>
      </c>
      <c r="B117" s="203" t="s">
        <v>1640</v>
      </c>
      <c r="C117" s="203" t="s">
        <v>1187</v>
      </c>
      <c r="D117" s="203" t="s">
        <v>96</v>
      </c>
      <c r="E117" s="203" t="s">
        <v>497</v>
      </c>
      <c r="F117" s="39" t="s">
        <v>392</v>
      </c>
      <c r="G117" s="39" t="s">
        <v>1187</v>
      </c>
      <c r="H117" s="203" t="s">
        <v>10</v>
      </c>
      <c r="I117" s="191">
        <v>41851</v>
      </c>
      <c r="J117" s="197">
        <v>8114.53</v>
      </c>
      <c r="K117" s="177">
        <f t="shared" si="11"/>
        <v>811.45299999999997</v>
      </c>
      <c r="L117" s="177">
        <f t="shared" si="12"/>
        <v>7303.0769999999993</v>
      </c>
      <c r="M117" s="177">
        <v>0</v>
      </c>
      <c r="N117" s="177">
        <v>0</v>
      </c>
      <c r="O117" s="177">
        <v>0</v>
      </c>
      <c r="P117" s="177">
        <v>0</v>
      </c>
      <c r="Q117" s="177">
        <v>0</v>
      </c>
      <c r="R117" s="177">
        <v>0</v>
      </c>
      <c r="S117" s="177">
        <v>0</v>
      </c>
      <c r="T117" s="177">
        <v>0</v>
      </c>
      <c r="U117" s="177">
        <v>0</v>
      </c>
      <c r="V117" s="177">
        <v>0</v>
      </c>
      <c r="W117" s="177">
        <v>0</v>
      </c>
      <c r="X117" s="177">
        <v>0</v>
      </c>
      <c r="Y117" s="177">
        <v>0</v>
      </c>
      <c r="Z117" s="177">
        <v>0</v>
      </c>
      <c r="AA117" s="177">
        <v>0</v>
      </c>
      <c r="AB117" s="177">
        <v>0</v>
      </c>
      <c r="AC117" s="177">
        <v>0</v>
      </c>
      <c r="AD117" s="177">
        <v>0</v>
      </c>
      <c r="AE117" s="177">
        <v>4381.8599999999997</v>
      </c>
      <c r="AF117" s="177">
        <v>0</v>
      </c>
      <c r="AG117" s="177">
        <v>1460.62</v>
      </c>
      <c r="AH117" s="177">
        <v>0</v>
      </c>
      <c r="AI117" s="177">
        <v>1460.6</v>
      </c>
      <c r="AJ117" s="177">
        <v>0</v>
      </c>
      <c r="AK117" s="177">
        <v>0</v>
      </c>
      <c r="AL117" s="177"/>
      <c r="AM117" s="177"/>
      <c r="AN117" s="177"/>
      <c r="AO117" s="173">
        <f t="shared" si="14"/>
        <v>7303.08</v>
      </c>
      <c r="AP117" s="177">
        <f t="shared" si="15"/>
        <v>811.44999999999982</v>
      </c>
      <c r="AQ117" s="50" t="s">
        <v>1727</v>
      </c>
      <c r="AR117" s="58" t="s">
        <v>1728</v>
      </c>
    </row>
    <row r="118" spans="1:44" s="40" customFormat="1" ht="110.15" customHeight="1">
      <c r="A118" s="174" t="s">
        <v>1564</v>
      </c>
      <c r="B118" s="203" t="s">
        <v>1640</v>
      </c>
      <c r="C118" s="203" t="s">
        <v>1187</v>
      </c>
      <c r="D118" s="203" t="s">
        <v>96</v>
      </c>
      <c r="E118" s="203" t="s">
        <v>497</v>
      </c>
      <c r="F118" s="39" t="s">
        <v>392</v>
      </c>
      <c r="G118" s="39" t="s">
        <v>1187</v>
      </c>
      <c r="H118" s="203" t="s">
        <v>10</v>
      </c>
      <c r="I118" s="191">
        <v>41851</v>
      </c>
      <c r="J118" s="197">
        <v>8114.53</v>
      </c>
      <c r="K118" s="177">
        <f t="shared" si="11"/>
        <v>811.45299999999997</v>
      </c>
      <c r="L118" s="177">
        <f t="shared" si="12"/>
        <v>7303.0769999999993</v>
      </c>
      <c r="M118" s="177">
        <v>0</v>
      </c>
      <c r="N118" s="177">
        <v>0</v>
      </c>
      <c r="O118" s="177">
        <v>0</v>
      </c>
      <c r="P118" s="177">
        <v>0</v>
      </c>
      <c r="Q118" s="177">
        <v>0</v>
      </c>
      <c r="R118" s="177">
        <v>0</v>
      </c>
      <c r="S118" s="177">
        <v>0</v>
      </c>
      <c r="T118" s="177">
        <v>0</v>
      </c>
      <c r="U118" s="177">
        <v>0</v>
      </c>
      <c r="V118" s="177">
        <v>0</v>
      </c>
      <c r="W118" s="177">
        <v>0</v>
      </c>
      <c r="X118" s="177">
        <v>0</v>
      </c>
      <c r="Y118" s="177">
        <v>0</v>
      </c>
      <c r="Z118" s="177">
        <v>0</v>
      </c>
      <c r="AA118" s="177">
        <v>0</v>
      </c>
      <c r="AB118" s="177">
        <v>0</v>
      </c>
      <c r="AC118" s="177">
        <v>0</v>
      </c>
      <c r="AD118" s="177">
        <v>0</v>
      </c>
      <c r="AE118" s="177">
        <v>4381.8599999999997</v>
      </c>
      <c r="AF118" s="177">
        <v>0</v>
      </c>
      <c r="AG118" s="177">
        <v>1460.62</v>
      </c>
      <c r="AH118" s="177">
        <v>0</v>
      </c>
      <c r="AI118" s="177">
        <v>1460.6</v>
      </c>
      <c r="AJ118" s="177">
        <v>0</v>
      </c>
      <c r="AK118" s="177">
        <v>0</v>
      </c>
      <c r="AL118" s="177"/>
      <c r="AM118" s="177"/>
      <c r="AN118" s="177"/>
      <c r="AO118" s="173">
        <f t="shared" si="14"/>
        <v>7303.08</v>
      </c>
      <c r="AP118" s="177">
        <f t="shared" si="15"/>
        <v>811.44999999999982</v>
      </c>
      <c r="AQ118" s="50" t="s">
        <v>1729</v>
      </c>
      <c r="AR118" s="58" t="s">
        <v>1728</v>
      </c>
    </row>
    <row r="119" spans="1:44" s="40" customFormat="1" ht="110.15" customHeight="1">
      <c r="A119" s="174" t="s">
        <v>1565</v>
      </c>
      <c r="B119" s="203" t="s">
        <v>1640</v>
      </c>
      <c r="C119" s="203" t="s">
        <v>1187</v>
      </c>
      <c r="D119" s="203" t="s">
        <v>96</v>
      </c>
      <c r="E119" s="203" t="s">
        <v>497</v>
      </c>
      <c r="F119" s="39" t="s">
        <v>392</v>
      </c>
      <c r="G119" s="39" t="s">
        <v>1187</v>
      </c>
      <c r="H119" s="203" t="s">
        <v>10</v>
      </c>
      <c r="I119" s="191">
        <v>41851</v>
      </c>
      <c r="J119" s="197">
        <v>8114.53</v>
      </c>
      <c r="K119" s="177">
        <f t="shared" si="11"/>
        <v>811.45299999999997</v>
      </c>
      <c r="L119" s="177">
        <f t="shared" si="12"/>
        <v>7303.0769999999993</v>
      </c>
      <c r="M119" s="177">
        <v>0</v>
      </c>
      <c r="N119" s="177">
        <v>0</v>
      </c>
      <c r="O119" s="177">
        <v>0</v>
      </c>
      <c r="P119" s="177">
        <v>0</v>
      </c>
      <c r="Q119" s="177">
        <v>0</v>
      </c>
      <c r="R119" s="177">
        <v>0</v>
      </c>
      <c r="S119" s="177">
        <v>0</v>
      </c>
      <c r="T119" s="177">
        <v>0</v>
      </c>
      <c r="U119" s="177">
        <v>0</v>
      </c>
      <c r="V119" s="177">
        <v>0</v>
      </c>
      <c r="W119" s="177">
        <v>0</v>
      </c>
      <c r="X119" s="177">
        <v>0</v>
      </c>
      <c r="Y119" s="177">
        <v>0</v>
      </c>
      <c r="Z119" s="177">
        <v>0</v>
      </c>
      <c r="AA119" s="177">
        <v>0</v>
      </c>
      <c r="AB119" s="177">
        <v>0</v>
      </c>
      <c r="AC119" s="177">
        <v>0</v>
      </c>
      <c r="AD119" s="177">
        <v>0</v>
      </c>
      <c r="AE119" s="177">
        <v>4381.8599999999997</v>
      </c>
      <c r="AF119" s="177">
        <v>0</v>
      </c>
      <c r="AG119" s="177">
        <v>1460.62</v>
      </c>
      <c r="AH119" s="177">
        <v>0</v>
      </c>
      <c r="AI119" s="177">
        <v>1460.6</v>
      </c>
      <c r="AJ119" s="177">
        <v>0</v>
      </c>
      <c r="AK119" s="177">
        <v>0</v>
      </c>
      <c r="AL119" s="177"/>
      <c r="AM119" s="177"/>
      <c r="AN119" s="177"/>
      <c r="AO119" s="173">
        <f t="shared" si="14"/>
        <v>7303.08</v>
      </c>
      <c r="AP119" s="177">
        <f t="shared" si="15"/>
        <v>811.44999999999982</v>
      </c>
      <c r="AQ119" s="50" t="s">
        <v>1730</v>
      </c>
      <c r="AR119" s="58" t="s">
        <v>1728</v>
      </c>
    </row>
    <row r="120" spans="1:44" s="40" customFormat="1" ht="110.15" customHeight="1">
      <c r="A120" s="174" t="s">
        <v>1566</v>
      </c>
      <c r="B120" s="203" t="s">
        <v>1640</v>
      </c>
      <c r="C120" s="203" t="s">
        <v>1187</v>
      </c>
      <c r="D120" s="203" t="s">
        <v>96</v>
      </c>
      <c r="E120" s="203" t="s">
        <v>1189</v>
      </c>
      <c r="F120" s="39" t="s">
        <v>1756</v>
      </c>
      <c r="G120" s="39" t="s">
        <v>1187</v>
      </c>
      <c r="H120" s="203" t="s">
        <v>10</v>
      </c>
      <c r="I120" s="191">
        <v>41851</v>
      </c>
      <c r="J120" s="197">
        <v>8114.53</v>
      </c>
      <c r="K120" s="177">
        <f t="shared" si="11"/>
        <v>811.45299999999997</v>
      </c>
      <c r="L120" s="177">
        <f t="shared" si="12"/>
        <v>7303.0769999999993</v>
      </c>
      <c r="M120" s="177">
        <v>0</v>
      </c>
      <c r="N120" s="177">
        <v>0</v>
      </c>
      <c r="O120" s="177">
        <v>0</v>
      </c>
      <c r="P120" s="177">
        <v>0</v>
      </c>
      <c r="Q120" s="177">
        <v>0</v>
      </c>
      <c r="R120" s="177">
        <v>0</v>
      </c>
      <c r="S120" s="177">
        <v>0</v>
      </c>
      <c r="T120" s="177">
        <v>0</v>
      </c>
      <c r="U120" s="177">
        <v>0</v>
      </c>
      <c r="V120" s="177">
        <v>0</v>
      </c>
      <c r="W120" s="177">
        <v>0</v>
      </c>
      <c r="X120" s="177">
        <v>0</v>
      </c>
      <c r="Y120" s="177">
        <v>0</v>
      </c>
      <c r="Z120" s="177">
        <v>0</v>
      </c>
      <c r="AA120" s="177">
        <v>0</v>
      </c>
      <c r="AB120" s="177">
        <v>0</v>
      </c>
      <c r="AC120" s="177">
        <v>0</v>
      </c>
      <c r="AD120" s="177">
        <v>0</v>
      </c>
      <c r="AE120" s="177">
        <v>4381.8599999999997</v>
      </c>
      <c r="AF120" s="177">
        <v>0</v>
      </c>
      <c r="AG120" s="177">
        <v>1460.62</v>
      </c>
      <c r="AH120" s="177">
        <v>0</v>
      </c>
      <c r="AI120" s="177">
        <v>1460.6</v>
      </c>
      <c r="AJ120" s="177">
        <v>0</v>
      </c>
      <c r="AK120" s="177">
        <v>0</v>
      </c>
      <c r="AL120" s="177"/>
      <c r="AM120" s="177"/>
      <c r="AN120" s="177"/>
      <c r="AO120" s="173">
        <f t="shared" si="14"/>
        <v>7303.08</v>
      </c>
      <c r="AP120" s="177">
        <f t="shared" si="15"/>
        <v>811.44999999999982</v>
      </c>
      <c r="AQ120" s="50" t="s">
        <v>1731</v>
      </c>
      <c r="AR120" s="58" t="s">
        <v>1728</v>
      </c>
    </row>
    <row r="121" spans="1:44" s="40" customFormat="1" ht="110.15" customHeight="1">
      <c r="A121" s="174" t="s">
        <v>1567</v>
      </c>
      <c r="B121" s="203" t="s">
        <v>1640</v>
      </c>
      <c r="C121" s="203" t="s">
        <v>1187</v>
      </c>
      <c r="D121" s="203" t="s">
        <v>96</v>
      </c>
      <c r="E121" s="203" t="s">
        <v>497</v>
      </c>
      <c r="F121" s="39" t="s">
        <v>392</v>
      </c>
      <c r="G121" s="39" t="s">
        <v>1187</v>
      </c>
      <c r="H121" s="203" t="s">
        <v>10</v>
      </c>
      <c r="I121" s="191">
        <v>41851</v>
      </c>
      <c r="J121" s="197">
        <v>8114.53</v>
      </c>
      <c r="K121" s="177">
        <f t="shared" ref="K121:K189" si="16">+J121*0.1</f>
        <v>811.45299999999997</v>
      </c>
      <c r="L121" s="177">
        <f t="shared" ref="L121:L189" si="17">+J121-K121</f>
        <v>7303.0769999999993</v>
      </c>
      <c r="M121" s="177">
        <v>0</v>
      </c>
      <c r="N121" s="177">
        <v>0</v>
      </c>
      <c r="O121" s="177">
        <v>0</v>
      </c>
      <c r="P121" s="177">
        <v>0</v>
      </c>
      <c r="Q121" s="177">
        <v>0</v>
      </c>
      <c r="R121" s="177">
        <v>0</v>
      </c>
      <c r="S121" s="177">
        <v>0</v>
      </c>
      <c r="T121" s="177">
        <v>0</v>
      </c>
      <c r="U121" s="177">
        <v>0</v>
      </c>
      <c r="V121" s="177">
        <v>0</v>
      </c>
      <c r="W121" s="177">
        <v>0</v>
      </c>
      <c r="X121" s="177">
        <v>0</v>
      </c>
      <c r="Y121" s="177">
        <v>0</v>
      </c>
      <c r="Z121" s="177">
        <v>0</v>
      </c>
      <c r="AA121" s="177">
        <v>0</v>
      </c>
      <c r="AB121" s="177">
        <v>0</v>
      </c>
      <c r="AC121" s="177">
        <v>0</v>
      </c>
      <c r="AD121" s="177">
        <v>0</v>
      </c>
      <c r="AE121" s="177">
        <v>4381.8599999999997</v>
      </c>
      <c r="AF121" s="177">
        <v>0</v>
      </c>
      <c r="AG121" s="177">
        <v>1460.62</v>
      </c>
      <c r="AH121" s="177">
        <v>0</v>
      </c>
      <c r="AI121" s="177">
        <v>1460.6</v>
      </c>
      <c r="AJ121" s="177">
        <v>0</v>
      </c>
      <c r="AK121" s="177">
        <v>0</v>
      </c>
      <c r="AL121" s="177"/>
      <c r="AM121" s="177"/>
      <c r="AN121" s="177"/>
      <c r="AO121" s="173">
        <f t="shared" si="14"/>
        <v>7303.08</v>
      </c>
      <c r="AP121" s="177">
        <f t="shared" si="15"/>
        <v>811.44999999999982</v>
      </c>
      <c r="AQ121" s="50" t="s">
        <v>1732</v>
      </c>
      <c r="AR121" s="58" t="s">
        <v>1728</v>
      </c>
    </row>
    <row r="122" spans="1:44" s="40" customFormat="1" ht="110.15" customHeight="1">
      <c r="A122" s="174" t="s">
        <v>1568</v>
      </c>
      <c r="B122" s="203" t="s">
        <v>1640</v>
      </c>
      <c r="C122" s="203" t="s">
        <v>1187</v>
      </c>
      <c r="D122" s="203" t="s">
        <v>96</v>
      </c>
      <c r="E122" s="203" t="s">
        <v>497</v>
      </c>
      <c r="F122" s="39" t="s">
        <v>392</v>
      </c>
      <c r="G122" s="39" t="s">
        <v>1187</v>
      </c>
      <c r="H122" s="203" t="s">
        <v>10</v>
      </c>
      <c r="I122" s="191">
        <v>41851</v>
      </c>
      <c r="J122" s="197">
        <v>8114.53</v>
      </c>
      <c r="K122" s="177">
        <f t="shared" si="16"/>
        <v>811.45299999999997</v>
      </c>
      <c r="L122" s="177">
        <f t="shared" si="17"/>
        <v>7303.0769999999993</v>
      </c>
      <c r="M122" s="177">
        <v>0</v>
      </c>
      <c r="N122" s="177">
        <v>0</v>
      </c>
      <c r="O122" s="177">
        <v>0</v>
      </c>
      <c r="P122" s="177">
        <v>0</v>
      </c>
      <c r="Q122" s="177">
        <v>0</v>
      </c>
      <c r="R122" s="177">
        <v>0</v>
      </c>
      <c r="S122" s="177">
        <v>0</v>
      </c>
      <c r="T122" s="177">
        <v>0</v>
      </c>
      <c r="U122" s="177">
        <v>0</v>
      </c>
      <c r="V122" s="177">
        <v>0</v>
      </c>
      <c r="W122" s="177">
        <v>0</v>
      </c>
      <c r="X122" s="177">
        <v>0</v>
      </c>
      <c r="Y122" s="177">
        <v>0</v>
      </c>
      <c r="Z122" s="177">
        <v>0</v>
      </c>
      <c r="AA122" s="177">
        <v>0</v>
      </c>
      <c r="AB122" s="177">
        <v>0</v>
      </c>
      <c r="AC122" s="177">
        <v>0</v>
      </c>
      <c r="AD122" s="177">
        <v>0</v>
      </c>
      <c r="AE122" s="177">
        <v>4381.8599999999997</v>
      </c>
      <c r="AF122" s="177">
        <v>0</v>
      </c>
      <c r="AG122" s="177">
        <v>1460.62</v>
      </c>
      <c r="AH122" s="177">
        <v>0</v>
      </c>
      <c r="AI122" s="177">
        <v>1460.6</v>
      </c>
      <c r="AJ122" s="177">
        <v>0</v>
      </c>
      <c r="AK122" s="177">
        <v>0</v>
      </c>
      <c r="AL122" s="177"/>
      <c r="AM122" s="177"/>
      <c r="AN122" s="177"/>
      <c r="AO122" s="173">
        <f t="shared" si="14"/>
        <v>7303.08</v>
      </c>
      <c r="AP122" s="177">
        <f t="shared" si="15"/>
        <v>811.44999999999982</v>
      </c>
      <c r="AQ122" s="50" t="s">
        <v>1733</v>
      </c>
      <c r="AR122" s="58" t="s">
        <v>1728</v>
      </c>
    </row>
    <row r="123" spans="1:44" s="40" customFormat="1" ht="110.15" customHeight="1">
      <c r="A123" s="174" t="s">
        <v>1569</v>
      </c>
      <c r="B123" s="203" t="s">
        <v>1640</v>
      </c>
      <c r="C123" s="203" t="s">
        <v>1187</v>
      </c>
      <c r="D123" s="203" t="s">
        <v>96</v>
      </c>
      <c r="E123" s="203" t="s">
        <v>497</v>
      </c>
      <c r="F123" s="39" t="s">
        <v>392</v>
      </c>
      <c r="G123" s="39" t="s">
        <v>1187</v>
      </c>
      <c r="H123" s="203" t="s">
        <v>10</v>
      </c>
      <c r="I123" s="191">
        <v>41851</v>
      </c>
      <c r="J123" s="197">
        <v>8114.53</v>
      </c>
      <c r="K123" s="177">
        <f t="shared" si="16"/>
        <v>811.45299999999997</v>
      </c>
      <c r="L123" s="177">
        <f t="shared" si="17"/>
        <v>7303.0769999999993</v>
      </c>
      <c r="M123" s="177">
        <v>0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v>0</v>
      </c>
      <c r="V123" s="177">
        <v>0</v>
      </c>
      <c r="W123" s="177">
        <v>0</v>
      </c>
      <c r="X123" s="177">
        <v>0</v>
      </c>
      <c r="Y123" s="177">
        <v>0</v>
      </c>
      <c r="Z123" s="177">
        <v>0</v>
      </c>
      <c r="AA123" s="177">
        <v>0</v>
      </c>
      <c r="AB123" s="177">
        <v>0</v>
      </c>
      <c r="AC123" s="177">
        <v>0</v>
      </c>
      <c r="AD123" s="177">
        <v>0</v>
      </c>
      <c r="AE123" s="177">
        <v>4381.8599999999997</v>
      </c>
      <c r="AF123" s="177">
        <v>0</v>
      </c>
      <c r="AG123" s="177">
        <v>1460.62</v>
      </c>
      <c r="AH123" s="177">
        <v>0</v>
      </c>
      <c r="AI123" s="177">
        <v>1460.6</v>
      </c>
      <c r="AJ123" s="177">
        <v>0</v>
      </c>
      <c r="AK123" s="177">
        <v>0</v>
      </c>
      <c r="AL123" s="177"/>
      <c r="AM123" s="177"/>
      <c r="AN123" s="177"/>
      <c r="AO123" s="173">
        <f t="shared" si="14"/>
        <v>7303.08</v>
      </c>
      <c r="AP123" s="177">
        <f t="shared" si="15"/>
        <v>811.44999999999982</v>
      </c>
      <c r="AQ123" s="50" t="s">
        <v>1734</v>
      </c>
      <c r="AR123" s="58" t="s">
        <v>1728</v>
      </c>
    </row>
    <row r="124" spans="1:44" s="40" customFormat="1" ht="110.15" customHeight="1">
      <c r="A124" s="174" t="s">
        <v>1570</v>
      </c>
      <c r="B124" s="203" t="s">
        <v>1640</v>
      </c>
      <c r="C124" s="203" t="s">
        <v>1187</v>
      </c>
      <c r="D124" s="203" t="s">
        <v>96</v>
      </c>
      <c r="E124" s="203" t="s">
        <v>1757</v>
      </c>
      <c r="F124" s="39" t="s">
        <v>1756</v>
      </c>
      <c r="G124" s="39" t="s">
        <v>1187</v>
      </c>
      <c r="H124" s="203" t="s">
        <v>10</v>
      </c>
      <c r="I124" s="191">
        <v>41851</v>
      </c>
      <c r="J124" s="197">
        <v>8114.53</v>
      </c>
      <c r="K124" s="177">
        <f t="shared" si="16"/>
        <v>811.45299999999997</v>
      </c>
      <c r="L124" s="177">
        <f t="shared" si="17"/>
        <v>7303.0769999999993</v>
      </c>
      <c r="M124" s="177">
        <v>0</v>
      </c>
      <c r="N124" s="177">
        <v>0</v>
      </c>
      <c r="O124" s="177">
        <v>0</v>
      </c>
      <c r="P124" s="177">
        <v>0</v>
      </c>
      <c r="Q124" s="177">
        <v>0</v>
      </c>
      <c r="R124" s="177">
        <v>0</v>
      </c>
      <c r="S124" s="177">
        <v>0</v>
      </c>
      <c r="T124" s="177">
        <v>0</v>
      </c>
      <c r="U124" s="177">
        <v>0</v>
      </c>
      <c r="V124" s="177">
        <v>0</v>
      </c>
      <c r="W124" s="177">
        <v>0</v>
      </c>
      <c r="X124" s="177">
        <v>0</v>
      </c>
      <c r="Y124" s="177">
        <v>0</v>
      </c>
      <c r="Z124" s="177">
        <v>0</v>
      </c>
      <c r="AA124" s="177">
        <v>0</v>
      </c>
      <c r="AB124" s="177">
        <v>0</v>
      </c>
      <c r="AC124" s="177">
        <v>0</v>
      </c>
      <c r="AD124" s="177">
        <v>0</v>
      </c>
      <c r="AE124" s="177">
        <v>4381.8599999999997</v>
      </c>
      <c r="AF124" s="177">
        <v>0</v>
      </c>
      <c r="AG124" s="177">
        <v>1460.62</v>
      </c>
      <c r="AH124" s="177">
        <v>0</v>
      </c>
      <c r="AI124" s="177">
        <v>1460.6</v>
      </c>
      <c r="AJ124" s="177">
        <v>0</v>
      </c>
      <c r="AK124" s="177">
        <v>0</v>
      </c>
      <c r="AL124" s="177"/>
      <c r="AM124" s="177"/>
      <c r="AN124" s="177"/>
      <c r="AO124" s="173">
        <f t="shared" si="14"/>
        <v>7303.08</v>
      </c>
      <c r="AP124" s="177">
        <f t="shared" si="15"/>
        <v>811.44999999999982</v>
      </c>
      <c r="AQ124" s="50" t="s">
        <v>1735</v>
      </c>
      <c r="AR124" s="58" t="s">
        <v>1728</v>
      </c>
    </row>
    <row r="125" spans="1:44" s="40" customFormat="1" ht="110.15" customHeight="1">
      <c r="A125" s="174" t="s">
        <v>1571</v>
      </c>
      <c r="B125" s="203" t="s">
        <v>1640</v>
      </c>
      <c r="C125" s="203" t="s">
        <v>1187</v>
      </c>
      <c r="D125" s="203" t="s">
        <v>96</v>
      </c>
      <c r="E125" s="203" t="s">
        <v>497</v>
      </c>
      <c r="F125" s="39" t="s">
        <v>392</v>
      </c>
      <c r="G125" s="39" t="s">
        <v>1187</v>
      </c>
      <c r="H125" s="203" t="s">
        <v>10</v>
      </c>
      <c r="I125" s="191">
        <v>41851</v>
      </c>
      <c r="J125" s="197">
        <v>8114.53</v>
      </c>
      <c r="K125" s="177">
        <f t="shared" si="16"/>
        <v>811.45299999999997</v>
      </c>
      <c r="L125" s="177">
        <f t="shared" si="17"/>
        <v>7303.0769999999993</v>
      </c>
      <c r="M125" s="177">
        <v>0</v>
      </c>
      <c r="N125" s="177">
        <v>0</v>
      </c>
      <c r="O125" s="177">
        <v>0</v>
      </c>
      <c r="P125" s="177">
        <v>0</v>
      </c>
      <c r="Q125" s="177">
        <v>0</v>
      </c>
      <c r="R125" s="177">
        <v>0</v>
      </c>
      <c r="S125" s="177">
        <v>0</v>
      </c>
      <c r="T125" s="177">
        <v>0</v>
      </c>
      <c r="U125" s="177">
        <v>0</v>
      </c>
      <c r="V125" s="177">
        <v>0</v>
      </c>
      <c r="W125" s="177">
        <v>0</v>
      </c>
      <c r="X125" s="177">
        <v>0</v>
      </c>
      <c r="Y125" s="177">
        <v>0</v>
      </c>
      <c r="Z125" s="177">
        <v>0</v>
      </c>
      <c r="AA125" s="177">
        <v>0</v>
      </c>
      <c r="AB125" s="177">
        <v>0</v>
      </c>
      <c r="AC125" s="177">
        <v>0</v>
      </c>
      <c r="AD125" s="177">
        <v>0</v>
      </c>
      <c r="AE125" s="177">
        <v>4381.8599999999997</v>
      </c>
      <c r="AF125" s="177">
        <v>0</v>
      </c>
      <c r="AG125" s="177">
        <v>1460.62</v>
      </c>
      <c r="AH125" s="177">
        <v>0</v>
      </c>
      <c r="AI125" s="177">
        <v>1460.6</v>
      </c>
      <c r="AJ125" s="177">
        <v>0</v>
      </c>
      <c r="AK125" s="177">
        <v>0</v>
      </c>
      <c r="AL125" s="177"/>
      <c r="AM125" s="177"/>
      <c r="AN125" s="177"/>
      <c r="AO125" s="173">
        <f t="shared" si="14"/>
        <v>7303.08</v>
      </c>
      <c r="AP125" s="177">
        <f t="shared" si="15"/>
        <v>811.44999999999982</v>
      </c>
      <c r="AQ125" s="50" t="s">
        <v>1734</v>
      </c>
      <c r="AR125" s="58" t="s">
        <v>1728</v>
      </c>
    </row>
    <row r="126" spans="1:44" s="40" customFormat="1" ht="75" customHeight="1">
      <c r="A126" s="174" t="s">
        <v>1609</v>
      </c>
      <c r="B126" s="39" t="s">
        <v>1641</v>
      </c>
      <c r="C126" s="203" t="s">
        <v>1187</v>
      </c>
      <c r="D126" s="39" t="s">
        <v>99</v>
      </c>
      <c r="E126" s="39" t="s">
        <v>1614</v>
      </c>
      <c r="F126" s="39" t="s">
        <v>1615</v>
      </c>
      <c r="G126" s="39" t="s">
        <v>1187</v>
      </c>
      <c r="H126" s="203" t="s">
        <v>10</v>
      </c>
      <c r="I126" s="191">
        <v>42471</v>
      </c>
      <c r="J126" s="197">
        <v>5500</v>
      </c>
      <c r="K126" s="177">
        <f t="shared" si="16"/>
        <v>550</v>
      </c>
      <c r="L126" s="177">
        <f t="shared" si="17"/>
        <v>4950</v>
      </c>
      <c r="M126" s="177">
        <v>0</v>
      </c>
      <c r="N126" s="177">
        <v>0</v>
      </c>
      <c r="O126" s="177">
        <v>0</v>
      </c>
      <c r="P126" s="177">
        <v>0</v>
      </c>
      <c r="Q126" s="177">
        <v>0</v>
      </c>
      <c r="R126" s="177">
        <v>0</v>
      </c>
      <c r="S126" s="177">
        <v>0</v>
      </c>
      <c r="T126" s="177">
        <v>0</v>
      </c>
      <c r="U126" s="177">
        <v>0</v>
      </c>
      <c r="V126" s="15">
        <v>0</v>
      </c>
      <c r="W126" s="177">
        <v>0</v>
      </c>
      <c r="X126" s="177">
        <v>0</v>
      </c>
      <c r="Y126" s="177">
        <v>0</v>
      </c>
      <c r="Z126" s="177">
        <v>0</v>
      </c>
      <c r="AA126" s="177">
        <v>0</v>
      </c>
      <c r="AB126" s="177">
        <v>0</v>
      </c>
      <c r="AC126" s="177">
        <v>0</v>
      </c>
      <c r="AD126" s="177">
        <v>0</v>
      </c>
      <c r="AE126" s="177">
        <v>0</v>
      </c>
      <c r="AF126" s="177">
        <v>0</v>
      </c>
      <c r="AG126" s="177">
        <v>990</v>
      </c>
      <c r="AH126" s="177">
        <v>0</v>
      </c>
      <c r="AI126" s="177">
        <v>990</v>
      </c>
      <c r="AJ126" s="177">
        <v>990</v>
      </c>
      <c r="AK126" s="177">
        <v>990</v>
      </c>
      <c r="AL126" s="177">
        <v>990</v>
      </c>
      <c r="AM126" s="177"/>
      <c r="AN126" s="177"/>
      <c r="AO126" s="173">
        <f t="shared" si="14"/>
        <v>4950</v>
      </c>
      <c r="AP126" s="177">
        <f t="shared" si="15"/>
        <v>550</v>
      </c>
      <c r="AQ126" s="50" t="s">
        <v>1630</v>
      </c>
      <c r="AR126" s="58" t="s">
        <v>1629</v>
      </c>
    </row>
    <row r="127" spans="1:44" s="40" customFormat="1" ht="75" customHeight="1">
      <c r="A127" s="174" t="s">
        <v>1610</v>
      </c>
      <c r="B127" s="39" t="s">
        <v>1641</v>
      </c>
      <c r="C127" s="203" t="s">
        <v>1187</v>
      </c>
      <c r="D127" s="39" t="s">
        <v>99</v>
      </c>
      <c r="E127" s="39" t="s">
        <v>1616</v>
      </c>
      <c r="F127" s="39" t="s">
        <v>1615</v>
      </c>
      <c r="G127" s="39" t="s">
        <v>1187</v>
      </c>
      <c r="H127" s="203" t="s">
        <v>10</v>
      </c>
      <c r="I127" s="191">
        <v>42471</v>
      </c>
      <c r="J127" s="197">
        <v>5500</v>
      </c>
      <c r="K127" s="177">
        <f t="shared" si="16"/>
        <v>550</v>
      </c>
      <c r="L127" s="177">
        <f t="shared" si="17"/>
        <v>4950</v>
      </c>
      <c r="M127" s="177">
        <v>0</v>
      </c>
      <c r="N127" s="177">
        <v>0</v>
      </c>
      <c r="O127" s="177">
        <v>0</v>
      </c>
      <c r="P127" s="177">
        <v>0</v>
      </c>
      <c r="Q127" s="177">
        <v>0</v>
      </c>
      <c r="R127" s="177">
        <v>0</v>
      </c>
      <c r="S127" s="177">
        <v>0</v>
      </c>
      <c r="T127" s="177">
        <v>0</v>
      </c>
      <c r="U127" s="177">
        <v>0</v>
      </c>
      <c r="V127" s="15">
        <v>0</v>
      </c>
      <c r="W127" s="177">
        <v>0</v>
      </c>
      <c r="X127" s="177">
        <v>0</v>
      </c>
      <c r="Y127" s="177">
        <v>0</v>
      </c>
      <c r="Z127" s="177">
        <v>0</v>
      </c>
      <c r="AA127" s="177">
        <v>0</v>
      </c>
      <c r="AB127" s="177">
        <v>0</v>
      </c>
      <c r="AC127" s="177">
        <v>0</v>
      </c>
      <c r="AD127" s="177">
        <v>0</v>
      </c>
      <c r="AE127" s="177">
        <v>0</v>
      </c>
      <c r="AF127" s="177">
        <v>0</v>
      </c>
      <c r="AG127" s="177">
        <v>990</v>
      </c>
      <c r="AH127" s="177">
        <v>0</v>
      </c>
      <c r="AI127" s="177">
        <v>990</v>
      </c>
      <c r="AJ127" s="177">
        <v>990</v>
      </c>
      <c r="AK127" s="177">
        <v>990</v>
      </c>
      <c r="AL127" s="177">
        <v>990</v>
      </c>
      <c r="AM127" s="177"/>
      <c r="AN127" s="177"/>
      <c r="AO127" s="173">
        <f t="shared" si="14"/>
        <v>4950</v>
      </c>
      <c r="AP127" s="177">
        <f t="shared" si="15"/>
        <v>550</v>
      </c>
      <c r="AQ127" s="50" t="s">
        <v>1631</v>
      </c>
      <c r="AR127" s="58" t="s">
        <v>1736</v>
      </c>
    </row>
    <row r="128" spans="1:44" s="40" customFormat="1" ht="75" customHeight="1">
      <c r="A128" s="174" t="s">
        <v>1611</v>
      </c>
      <c r="B128" s="39" t="s">
        <v>1641</v>
      </c>
      <c r="C128" s="203" t="s">
        <v>1187</v>
      </c>
      <c r="D128" s="39" t="s">
        <v>99</v>
      </c>
      <c r="E128" s="39" t="s">
        <v>1617</v>
      </c>
      <c r="F128" s="39" t="s">
        <v>1615</v>
      </c>
      <c r="G128" s="39" t="s">
        <v>1187</v>
      </c>
      <c r="H128" s="203" t="s">
        <v>10</v>
      </c>
      <c r="I128" s="191">
        <v>42471</v>
      </c>
      <c r="J128" s="197">
        <v>5500</v>
      </c>
      <c r="K128" s="177">
        <f t="shared" si="16"/>
        <v>550</v>
      </c>
      <c r="L128" s="177">
        <f t="shared" si="17"/>
        <v>4950</v>
      </c>
      <c r="M128" s="177">
        <v>0</v>
      </c>
      <c r="N128" s="177">
        <v>0</v>
      </c>
      <c r="O128" s="177">
        <v>0</v>
      </c>
      <c r="P128" s="177">
        <v>0</v>
      </c>
      <c r="Q128" s="177">
        <v>0</v>
      </c>
      <c r="R128" s="177">
        <v>0</v>
      </c>
      <c r="S128" s="177">
        <v>0</v>
      </c>
      <c r="T128" s="177">
        <v>0</v>
      </c>
      <c r="U128" s="177">
        <v>0</v>
      </c>
      <c r="V128" s="15">
        <v>0</v>
      </c>
      <c r="W128" s="177">
        <v>0</v>
      </c>
      <c r="X128" s="177">
        <v>0</v>
      </c>
      <c r="Y128" s="177">
        <v>0</v>
      </c>
      <c r="Z128" s="177">
        <v>0</v>
      </c>
      <c r="AA128" s="177">
        <v>0</v>
      </c>
      <c r="AB128" s="177">
        <v>0</v>
      </c>
      <c r="AC128" s="177">
        <v>0</v>
      </c>
      <c r="AD128" s="177">
        <v>0</v>
      </c>
      <c r="AE128" s="177">
        <v>0</v>
      </c>
      <c r="AF128" s="177">
        <v>0</v>
      </c>
      <c r="AG128" s="177">
        <v>990</v>
      </c>
      <c r="AH128" s="177">
        <v>0</v>
      </c>
      <c r="AI128" s="177">
        <v>990</v>
      </c>
      <c r="AJ128" s="177">
        <v>990</v>
      </c>
      <c r="AK128" s="177">
        <v>990</v>
      </c>
      <c r="AL128" s="177">
        <v>990</v>
      </c>
      <c r="AM128" s="177"/>
      <c r="AN128" s="177"/>
      <c r="AO128" s="173">
        <f t="shared" si="14"/>
        <v>4950</v>
      </c>
      <c r="AP128" s="177">
        <f t="shared" si="15"/>
        <v>550</v>
      </c>
      <c r="AQ128" s="50" t="s">
        <v>1690</v>
      </c>
      <c r="AR128" s="58" t="s">
        <v>1695</v>
      </c>
    </row>
    <row r="129" spans="1:44" s="40" customFormat="1" ht="75" customHeight="1">
      <c r="A129" s="174" t="s">
        <v>1612</v>
      </c>
      <c r="B129" s="39" t="s">
        <v>1641</v>
      </c>
      <c r="C129" s="203" t="s">
        <v>1187</v>
      </c>
      <c r="D129" s="39" t="s">
        <v>99</v>
      </c>
      <c r="E129" s="39" t="s">
        <v>1618</v>
      </c>
      <c r="F129" s="39" t="s">
        <v>1615</v>
      </c>
      <c r="G129" s="39" t="s">
        <v>1187</v>
      </c>
      <c r="H129" s="203" t="s">
        <v>10</v>
      </c>
      <c r="I129" s="191">
        <v>42471</v>
      </c>
      <c r="J129" s="197">
        <v>5500</v>
      </c>
      <c r="K129" s="177">
        <f t="shared" si="16"/>
        <v>550</v>
      </c>
      <c r="L129" s="177">
        <f t="shared" si="17"/>
        <v>4950</v>
      </c>
      <c r="M129" s="177">
        <v>0</v>
      </c>
      <c r="N129" s="177">
        <v>0</v>
      </c>
      <c r="O129" s="177">
        <v>0</v>
      </c>
      <c r="P129" s="177">
        <v>0</v>
      </c>
      <c r="Q129" s="177">
        <v>0</v>
      </c>
      <c r="R129" s="177">
        <v>0</v>
      </c>
      <c r="S129" s="177">
        <v>0</v>
      </c>
      <c r="T129" s="177">
        <v>0</v>
      </c>
      <c r="U129" s="177">
        <v>0</v>
      </c>
      <c r="V129" s="15">
        <v>0</v>
      </c>
      <c r="W129" s="177">
        <v>0</v>
      </c>
      <c r="X129" s="177">
        <v>0</v>
      </c>
      <c r="Y129" s="177">
        <v>0</v>
      </c>
      <c r="Z129" s="177">
        <v>0</v>
      </c>
      <c r="AA129" s="177">
        <v>0</v>
      </c>
      <c r="AB129" s="177">
        <v>0</v>
      </c>
      <c r="AC129" s="177">
        <v>0</v>
      </c>
      <c r="AD129" s="177">
        <v>0</v>
      </c>
      <c r="AE129" s="177">
        <v>0</v>
      </c>
      <c r="AF129" s="177">
        <v>0</v>
      </c>
      <c r="AG129" s="177">
        <v>990</v>
      </c>
      <c r="AH129" s="177">
        <v>0</v>
      </c>
      <c r="AI129" s="177">
        <v>990</v>
      </c>
      <c r="AJ129" s="177">
        <v>990</v>
      </c>
      <c r="AK129" s="177">
        <v>990</v>
      </c>
      <c r="AL129" s="177">
        <v>990</v>
      </c>
      <c r="AM129" s="177"/>
      <c r="AN129" s="177"/>
      <c r="AO129" s="173">
        <f t="shared" si="14"/>
        <v>4950</v>
      </c>
      <c r="AP129" s="177">
        <f t="shared" si="15"/>
        <v>550</v>
      </c>
      <c r="AQ129" s="50" t="s">
        <v>1633</v>
      </c>
      <c r="AR129" s="58" t="s">
        <v>1632</v>
      </c>
    </row>
    <row r="130" spans="1:44" s="40" customFormat="1" ht="75" customHeight="1">
      <c r="A130" s="174" t="s">
        <v>1613</v>
      </c>
      <c r="B130" s="39" t="s">
        <v>1641</v>
      </c>
      <c r="C130" s="203" t="s">
        <v>1187</v>
      </c>
      <c r="D130" s="39" t="s">
        <v>99</v>
      </c>
      <c r="E130" s="39" t="s">
        <v>1619</v>
      </c>
      <c r="F130" s="39" t="s">
        <v>1615</v>
      </c>
      <c r="G130" s="39" t="s">
        <v>1187</v>
      </c>
      <c r="H130" s="203" t="s">
        <v>10</v>
      </c>
      <c r="I130" s="191">
        <v>42471</v>
      </c>
      <c r="J130" s="197">
        <v>5500</v>
      </c>
      <c r="K130" s="177">
        <f t="shared" si="16"/>
        <v>550</v>
      </c>
      <c r="L130" s="177">
        <f t="shared" si="17"/>
        <v>4950</v>
      </c>
      <c r="M130" s="177">
        <v>0</v>
      </c>
      <c r="N130" s="177">
        <v>0</v>
      </c>
      <c r="O130" s="177">
        <v>0</v>
      </c>
      <c r="P130" s="177">
        <v>0</v>
      </c>
      <c r="Q130" s="177">
        <v>0</v>
      </c>
      <c r="R130" s="177">
        <v>0</v>
      </c>
      <c r="S130" s="177">
        <v>0</v>
      </c>
      <c r="T130" s="177">
        <v>0</v>
      </c>
      <c r="U130" s="177">
        <v>0</v>
      </c>
      <c r="V130" s="15">
        <v>0</v>
      </c>
      <c r="W130" s="177">
        <v>0</v>
      </c>
      <c r="X130" s="177">
        <v>0</v>
      </c>
      <c r="Y130" s="177">
        <v>0</v>
      </c>
      <c r="Z130" s="177">
        <v>0</v>
      </c>
      <c r="AA130" s="177">
        <v>0</v>
      </c>
      <c r="AB130" s="177">
        <v>0</v>
      </c>
      <c r="AC130" s="177">
        <v>0</v>
      </c>
      <c r="AD130" s="177">
        <v>0</v>
      </c>
      <c r="AE130" s="177">
        <v>0</v>
      </c>
      <c r="AF130" s="177">
        <v>0</v>
      </c>
      <c r="AG130" s="177">
        <v>990</v>
      </c>
      <c r="AH130" s="177">
        <v>0</v>
      </c>
      <c r="AI130" s="177">
        <v>990</v>
      </c>
      <c r="AJ130" s="177">
        <v>990</v>
      </c>
      <c r="AK130" s="177">
        <v>990</v>
      </c>
      <c r="AL130" s="177">
        <v>990</v>
      </c>
      <c r="AM130" s="177"/>
      <c r="AN130" s="177"/>
      <c r="AO130" s="173">
        <f t="shared" si="14"/>
        <v>4950</v>
      </c>
      <c r="AP130" s="177">
        <f t="shared" si="15"/>
        <v>550</v>
      </c>
      <c r="AQ130" s="50" t="s">
        <v>1634</v>
      </c>
      <c r="AR130" s="58" t="s">
        <v>1632</v>
      </c>
    </row>
    <row r="131" spans="1:44" s="5" customFormat="1" ht="50.15" customHeight="1">
      <c r="A131" s="174" t="s">
        <v>2085</v>
      </c>
      <c r="B131" s="174" t="s">
        <v>2054</v>
      </c>
      <c r="C131" s="39" t="s">
        <v>1187</v>
      </c>
      <c r="D131" s="203" t="s">
        <v>2055</v>
      </c>
      <c r="E131" s="39" t="s">
        <v>2086</v>
      </c>
      <c r="F131" s="39" t="s">
        <v>2060</v>
      </c>
      <c r="G131" s="39" t="s">
        <v>1187</v>
      </c>
      <c r="H131" s="39" t="s">
        <v>10</v>
      </c>
      <c r="I131" s="191">
        <v>43700</v>
      </c>
      <c r="J131" s="197">
        <v>904</v>
      </c>
      <c r="K131" s="177">
        <f t="shared" si="16"/>
        <v>90.4</v>
      </c>
      <c r="L131" s="177">
        <f t="shared" si="17"/>
        <v>813.6</v>
      </c>
      <c r="M131" s="177">
        <v>0</v>
      </c>
      <c r="N131" s="177">
        <v>0</v>
      </c>
      <c r="O131" s="177">
        <v>0</v>
      </c>
      <c r="P131" s="177">
        <v>0</v>
      </c>
      <c r="Q131" s="177">
        <v>0</v>
      </c>
      <c r="R131" s="177">
        <v>0</v>
      </c>
      <c r="S131" s="177">
        <v>0</v>
      </c>
      <c r="T131" s="177">
        <v>0</v>
      </c>
      <c r="U131" s="177">
        <v>0</v>
      </c>
      <c r="V131" s="15">
        <v>0</v>
      </c>
      <c r="W131" s="177">
        <v>0</v>
      </c>
      <c r="X131" s="177">
        <v>0</v>
      </c>
      <c r="Y131" s="177">
        <v>0</v>
      </c>
      <c r="Z131" s="177">
        <v>0</v>
      </c>
      <c r="AA131" s="177">
        <v>0</v>
      </c>
      <c r="AB131" s="177">
        <v>0</v>
      </c>
      <c r="AC131" s="177">
        <v>0</v>
      </c>
      <c r="AD131" s="177">
        <v>0</v>
      </c>
      <c r="AE131" s="177">
        <v>0</v>
      </c>
      <c r="AF131" s="177">
        <v>0</v>
      </c>
      <c r="AG131" s="177">
        <v>0</v>
      </c>
      <c r="AH131" s="177">
        <v>0</v>
      </c>
      <c r="AI131" s="177">
        <v>0</v>
      </c>
      <c r="AJ131" s="177">
        <v>0</v>
      </c>
      <c r="AK131" s="177">
        <v>54.24</v>
      </c>
      <c r="AL131" s="177">
        <v>162.72</v>
      </c>
      <c r="AM131" s="177"/>
      <c r="AN131" s="204">
        <v>162.72</v>
      </c>
      <c r="AO131" s="173">
        <f t="shared" si="14"/>
        <v>379.68</v>
      </c>
      <c r="AP131" s="177">
        <f t="shared" si="15"/>
        <v>524.31999999999994</v>
      </c>
      <c r="AQ131" s="14"/>
      <c r="AR131" s="36"/>
    </row>
    <row r="132" spans="1:44" s="5" customFormat="1" ht="50.15" customHeight="1">
      <c r="A132" s="174" t="s">
        <v>2087</v>
      </c>
      <c r="B132" s="174" t="s">
        <v>2054</v>
      </c>
      <c r="C132" s="39" t="s">
        <v>1187</v>
      </c>
      <c r="D132" s="203" t="s">
        <v>2055</v>
      </c>
      <c r="E132" s="39" t="s">
        <v>2088</v>
      </c>
      <c r="F132" s="39" t="s">
        <v>2060</v>
      </c>
      <c r="G132" s="39" t="s">
        <v>1187</v>
      </c>
      <c r="H132" s="39" t="s">
        <v>10</v>
      </c>
      <c r="I132" s="191">
        <v>43700</v>
      </c>
      <c r="J132" s="197">
        <v>904</v>
      </c>
      <c r="K132" s="177">
        <f t="shared" si="16"/>
        <v>90.4</v>
      </c>
      <c r="L132" s="177">
        <f t="shared" si="17"/>
        <v>813.6</v>
      </c>
      <c r="M132" s="177">
        <v>0</v>
      </c>
      <c r="N132" s="177">
        <v>0</v>
      </c>
      <c r="O132" s="177">
        <v>0</v>
      </c>
      <c r="P132" s="177">
        <v>0</v>
      </c>
      <c r="Q132" s="177">
        <v>0</v>
      </c>
      <c r="R132" s="177">
        <v>0</v>
      </c>
      <c r="S132" s="177">
        <v>0</v>
      </c>
      <c r="T132" s="177">
        <v>0</v>
      </c>
      <c r="U132" s="177">
        <v>0</v>
      </c>
      <c r="V132" s="15">
        <v>0</v>
      </c>
      <c r="W132" s="177">
        <v>0</v>
      </c>
      <c r="X132" s="177">
        <v>0</v>
      </c>
      <c r="Y132" s="177">
        <v>0</v>
      </c>
      <c r="Z132" s="177">
        <v>0</v>
      </c>
      <c r="AA132" s="177">
        <v>0</v>
      </c>
      <c r="AB132" s="177">
        <v>0</v>
      </c>
      <c r="AC132" s="177">
        <v>0</v>
      </c>
      <c r="AD132" s="177">
        <v>0</v>
      </c>
      <c r="AE132" s="177">
        <v>0</v>
      </c>
      <c r="AF132" s="177">
        <v>0</v>
      </c>
      <c r="AG132" s="177">
        <v>0</v>
      </c>
      <c r="AH132" s="177">
        <v>0</v>
      </c>
      <c r="AI132" s="177">
        <v>0</v>
      </c>
      <c r="AJ132" s="177">
        <v>0</v>
      </c>
      <c r="AK132" s="177">
        <v>54.24</v>
      </c>
      <c r="AL132" s="177">
        <v>162.72</v>
      </c>
      <c r="AM132" s="177"/>
      <c r="AN132" s="204">
        <v>162.72</v>
      </c>
      <c r="AO132" s="173">
        <f t="shared" si="14"/>
        <v>379.68</v>
      </c>
      <c r="AP132" s="177">
        <f t="shared" si="15"/>
        <v>524.31999999999994</v>
      </c>
      <c r="AQ132" s="14"/>
      <c r="AR132" s="36"/>
    </row>
    <row r="133" spans="1:44" s="5" customFormat="1" ht="50.15" customHeight="1">
      <c r="A133" s="174" t="s">
        <v>2089</v>
      </c>
      <c r="B133" s="174" t="s">
        <v>2054</v>
      </c>
      <c r="C133" s="39" t="s">
        <v>1187</v>
      </c>
      <c r="D133" s="203" t="s">
        <v>2055</v>
      </c>
      <c r="E133" s="39" t="s">
        <v>2090</v>
      </c>
      <c r="F133" s="39" t="s">
        <v>2060</v>
      </c>
      <c r="G133" s="39" t="s">
        <v>1187</v>
      </c>
      <c r="H133" s="39" t="s">
        <v>10</v>
      </c>
      <c r="I133" s="191">
        <v>43700</v>
      </c>
      <c r="J133" s="197">
        <v>904</v>
      </c>
      <c r="K133" s="177">
        <f t="shared" si="16"/>
        <v>90.4</v>
      </c>
      <c r="L133" s="177">
        <f t="shared" si="17"/>
        <v>813.6</v>
      </c>
      <c r="M133" s="177">
        <v>0</v>
      </c>
      <c r="N133" s="177">
        <v>0</v>
      </c>
      <c r="O133" s="177">
        <v>0</v>
      </c>
      <c r="P133" s="177">
        <v>0</v>
      </c>
      <c r="Q133" s="177">
        <v>0</v>
      </c>
      <c r="R133" s="177">
        <v>0</v>
      </c>
      <c r="S133" s="177">
        <v>0</v>
      </c>
      <c r="T133" s="177">
        <v>0</v>
      </c>
      <c r="U133" s="177">
        <v>0</v>
      </c>
      <c r="V133" s="15">
        <v>0</v>
      </c>
      <c r="W133" s="177">
        <v>0</v>
      </c>
      <c r="X133" s="177">
        <v>0</v>
      </c>
      <c r="Y133" s="177">
        <v>0</v>
      </c>
      <c r="Z133" s="177">
        <v>0</v>
      </c>
      <c r="AA133" s="177">
        <v>0</v>
      </c>
      <c r="AB133" s="177">
        <v>0</v>
      </c>
      <c r="AC133" s="177">
        <v>0</v>
      </c>
      <c r="AD133" s="177">
        <v>0</v>
      </c>
      <c r="AE133" s="177">
        <v>0</v>
      </c>
      <c r="AF133" s="177">
        <v>0</v>
      </c>
      <c r="AG133" s="177">
        <v>0</v>
      </c>
      <c r="AH133" s="177">
        <v>0</v>
      </c>
      <c r="AI133" s="177">
        <v>0</v>
      </c>
      <c r="AJ133" s="177">
        <v>0</v>
      </c>
      <c r="AK133" s="177">
        <v>54.24</v>
      </c>
      <c r="AL133" s="177">
        <v>162.72</v>
      </c>
      <c r="AM133" s="177"/>
      <c r="AN133" s="204">
        <v>162.72</v>
      </c>
      <c r="AO133" s="173">
        <f t="shared" si="14"/>
        <v>379.68</v>
      </c>
      <c r="AP133" s="177">
        <f t="shared" si="15"/>
        <v>524.31999999999994</v>
      </c>
      <c r="AQ133" s="14"/>
      <c r="AR133" s="36"/>
    </row>
    <row r="134" spans="1:44" s="5" customFormat="1" ht="50.15" customHeight="1">
      <c r="A134" s="174" t="s">
        <v>2091</v>
      </c>
      <c r="B134" s="174" t="s">
        <v>2054</v>
      </c>
      <c r="C134" s="39" t="s">
        <v>1187</v>
      </c>
      <c r="D134" s="203" t="s">
        <v>2055</v>
      </c>
      <c r="E134" s="39" t="s">
        <v>2092</v>
      </c>
      <c r="F134" s="39" t="s">
        <v>2060</v>
      </c>
      <c r="G134" s="39" t="s">
        <v>1187</v>
      </c>
      <c r="H134" s="39" t="s">
        <v>10</v>
      </c>
      <c r="I134" s="191">
        <v>43700</v>
      </c>
      <c r="J134" s="197">
        <v>904</v>
      </c>
      <c r="K134" s="177">
        <f t="shared" si="16"/>
        <v>90.4</v>
      </c>
      <c r="L134" s="177">
        <f t="shared" si="17"/>
        <v>813.6</v>
      </c>
      <c r="M134" s="177">
        <v>0</v>
      </c>
      <c r="N134" s="177">
        <v>0</v>
      </c>
      <c r="O134" s="177">
        <v>0</v>
      </c>
      <c r="P134" s="177">
        <v>0</v>
      </c>
      <c r="Q134" s="177">
        <v>0</v>
      </c>
      <c r="R134" s="177">
        <v>0</v>
      </c>
      <c r="S134" s="177">
        <v>0</v>
      </c>
      <c r="T134" s="177">
        <v>0</v>
      </c>
      <c r="U134" s="177">
        <v>0</v>
      </c>
      <c r="V134" s="15">
        <v>0</v>
      </c>
      <c r="W134" s="177">
        <v>0</v>
      </c>
      <c r="X134" s="177">
        <v>0</v>
      </c>
      <c r="Y134" s="177">
        <v>0</v>
      </c>
      <c r="Z134" s="177">
        <v>0</v>
      </c>
      <c r="AA134" s="177">
        <v>0</v>
      </c>
      <c r="AB134" s="177">
        <v>0</v>
      </c>
      <c r="AC134" s="177">
        <v>0</v>
      </c>
      <c r="AD134" s="177">
        <v>0</v>
      </c>
      <c r="AE134" s="177">
        <v>0</v>
      </c>
      <c r="AF134" s="177">
        <v>0</v>
      </c>
      <c r="AG134" s="177">
        <v>0</v>
      </c>
      <c r="AH134" s="177">
        <v>0</v>
      </c>
      <c r="AI134" s="177">
        <v>0</v>
      </c>
      <c r="AJ134" s="177">
        <v>0</v>
      </c>
      <c r="AK134" s="177">
        <v>54.24</v>
      </c>
      <c r="AL134" s="177">
        <v>162.72</v>
      </c>
      <c r="AM134" s="177"/>
      <c r="AN134" s="204">
        <v>162.72</v>
      </c>
      <c r="AO134" s="173">
        <f t="shared" si="14"/>
        <v>379.68</v>
      </c>
      <c r="AP134" s="177">
        <f t="shared" si="15"/>
        <v>524.31999999999994</v>
      </c>
      <c r="AQ134" s="14"/>
      <c r="AR134" s="36"/>
    </row>
    <row r="135" spans="1:44" s="5" customFormat="1" ht="50.15" customHeight="1">
      <c r="A135" s="174" t="s">
        <v>2051</v>
      </c>
      <c r="B135" s="193" t="s">
        <v>2054</v>
      </c>
      <c r="C135" s="39" t="s">
        <v>1187</v>
      </c>
      <c r="D135" s="194" t="s">
        <v>2055</v>
      </c>
      <c r="E135" s="196" t="s">
        <v>2056</v>
      </c>
      <c r="F135" s="199" t="s">
        <v>2060</v>
      </c>
      <c r="G135" s="39" t="s">
        <v>1187</v>
      </c>
      <c r="H135" s="39" t="s">
        <v>10</v>
      </c>
      <c r="I135" s="202">
        <v>43789</v>
      </c>
      <c r="J135" s="197">
        <v>904</v>
      </c>
      <c r="K135" s="177">
        <f t="shared" si="16"/>
        <v>90.4</v>
      </c>
      <c r="L135" s="177">
        <f t="shared" si="17"/>
        <v>813.6</v>
      </c>
      <c r="M135" s="177">
        <v>0</v>
      </c>
      <c r="N135" s="177">
        <v>0</v>
      </c>
      <c r="O135" s="177">
        <v>0</v>
      </c>
      <c r="P135" s="177">
        <v>0</v>
      </c>
      <c r="Q135" s="177">
        <v>0</v>
      </c>
      <c r="R135" s="177">
        <v>0</v>
      </c>
      <c r="S135" s="177">
        <v>0</v>
      </c>
      <c r="T135" s="177">
        <v>0</v>
      </c>
      <c r="U135" s="177">
        <v>0</v>
      </c>
      <c r="V135" s="177">
        <v>0</v>
      </c>
      <c r="W135" s="177">
        <v>0</v>
      </c>
      <c r="X135" s="177">
        <v>0</v>
      </c>
      <c r="Y135" s="177">
        <v>0</v>
      </c>
      <c r="Z135" s="177">
        <v>0</v>
      </c>
      <c r="AA135" s="177">
        <v>0</v>
      </c>
      <c r="AB135" s="177">
        <v>0</v>
      </c>
      <c r="AC135" s="177">
        <v>0</v>
      </c>
      <c r="AD135" s="177">
        <v>0</v>
      </c>
      <c r="AE135" s="177">
        <v>0</v>
      </c>
      <c r="AF135" s="177">
        <v>0</v>
      </c>
      <c r="AG135" s="177">
        <v>0</v>
      </c>
      <c r="AH135" s="177">
        <v>0</v>
      </c>
      <c r="AI135" s="177">
        <v>0</v>
      </c>
      <c r="AJ135" s="177">
        <v>0</v>
      </c>
      <c r="AK135" s="177">
        <v>13.56</v>
      </c>
      <c r="AL135" s="177">
        <v>162.72</v>
      </c>
      <c r="AM135" s="177"/>
      <c r="AN135" s="204">
        <v>162.72</v>
      </c>
      <c r="AO135" s="173">
        <f t="shared" si="14"/>
        <v>339</v>
      </c>
      <c r="AP135" s="177">
        <f t="shared" si="15"/>
        <v>565</v>
      </c>
      <c r="AQ135" s="14"/>
      <c r="AR135" s="36"/>
    </row>
    <row r="136" spans="1:44" s="5" customFormat="1" ht="50.15" customHeight="1">
      <c r="A136" s="174" t="s">
        <v>2052</v>
      </c>
      <c r="B136" s="193" t="s">
        <v>2054</v>
      </c>
      <c r="C136" s="39" t="s">
        <v>1187</v>
      </c>
      <c r="D136" s="194" t="s">
        <v>2055</v>
      </c>
      <c r="E136" s="196" t="s">
        <v>2057</v>
      </c>
      <c r="F136" s="199" t="s">
        <v>2060</v>
      </c>
      <c r="G136" s="39" t="s">
        <v>1187</v>
      </c>
      <c r="H136" s="39" t="s">
        <v>10</v>
      </c>
      <c r="I136" s="202">
        <v>43789</v>
      </c>
      <c r="J136" s="197">
        <v>904</v>
      </c>
      <c r="K136" s="177">
        <f t="shared" si="16"/>
        <v>90.4</v>
      </c>
      <c r="L136" s="177">
        <f t="shared" si="17"/>
        <v>813.6</v>
      </c>
      <c r="M136" s="177">
        <v>0</v>
      </c>
      <c r="N136" s="177">
        <v>0</v>
      </c>
      <c r="O136" s="177">
        <v>0</v>
      </c>
      <c r="P136" s="177">
        <v>0</v>
      </c>
      <c r="Q136" s="177">
        <v>0</v>
      </c>
      <c r="R136" s="177">
        <v>0</v>
      </c>
      <c r="S136" s="177">
        <v>0</v>
      </c>
      <c r="T136" s="177">
        <v>0</v>
      </c>
      <c r="U136" s="177">
        <v>0</v>
      </c>
      <c r="V136" s="177">
        <v>0</v>
      </c>
      <c r="W136" s="177">
        <v>0</v>
      </c>
      <c r="X136" s="177">
        <v>0</v>
      </c>
      <c r="Y136" s="177">
        <v>0</v>
      </c>
      <c r="Z136" s="177">
        <v>0</v>
      </c>
      <c r="AA136" s="177">
        <v>0</v>
      </c>
      <c r="AB136" s="177">
        <v>0</v>
      </c>
      <c r="AC136" s="177">
        <v>0</v>
      </c>
      <c r="AD136" s="177">
        <v>0</v>
      </c>
      <c r="AE136" s="177">
        <v>0</v>
      </c>
      <c r="AF136" s="177">
        <v>0</v>
      </c>
      <c r="AG136" s="177">
        <v>0</v>
      </c>
      <c r="AH136" s="177">
        <v>0</v>
      </c>
      <c r="AI136" s="177">
        <v>0</v>
      </c>
      <c r="AJ136" s="177">
        <v>0</v>
      </c>
      <c r="AK136" s="177">
        <v>13.56</v>
      </c>
      <c r="AL136" s="177">
        <v>162.72</v>
      </c>
      <c r="AM136" s="177"/>
      <c r="AN136" s="204">
        <v>162.72</v>
      </c>
      <c r="AO136" s="173">
        <f t="shared" si="14"/>
        <v>339</v>
      </c>
      <c r="AP136" s="177">
        <f t="shared" si="15"/>
        <v>565</v>
      </c>
      <c r="AQ136" s="14"/>
      <c r="AR136" s="36"/>
    </row>
    <row r="137" spans="1:44" s="5" customFormat="1" ht="50.15" customHeight="1">
      <c r="A137" s="174" t="s">
        <v>2053</v>
      </c>
      <c r="B137" s="193" t="s">
        <v>2054</v>
      </c>
      <c r="C137" s="39" t="s">
        <v>1187</v>
      </c>
      <c r="D137" s="194" t="s">
        <v>2055</v>
      </c>
      <c r="E137" s="196" t="s">
        <v>2058</v>
      </c>
      <c r="F137" s="199" t="s">
        <v>2060</v>
      </c>
      <c r="G137" s="39" t="s">
        <v>1187</v>
      </c>
      <c r="H137" s="39" t="s">
        <v>10</v>
      </c>
      <c r="I137" s="202">
        <v>43789</v>
      </c>
      <c r="J137" s="197">
        <v>904</v>
      </c>
      <c r="K137" s="177">
        <f t="shared" si="16"/>
        <v>90.4</v>
      </c>
      <c r="L137" s="177">
        <f t="shared" si="17"/>
        <v>813.6</v>
      </c>
      <c r="M137" s="177">
        <v>0</v>
      </c>
      <c r="N137" s="177">
        <v>0</v>
      </c>
      <c r="O137" s="177">
        <v>0</v>
      </c>
      <c r="P137" s="177">
        <v>0</v>
      </c>
      <c r="Q137" s="177">
        <v>0</v>
      </c>
      <c r="R137" s="177">
        <v>0</v>
      </c>
      <c r="S137" s="177">
        <v>0</v>
      </c>
      <c r="T137" s="177">
        <v>0</v>
      </c>
      <c r="U137" s="177">
        <v>0</v>
      </c>
      <c r="V137" s="177">
        <v>0</v>
      </c>
      <c r="W137" s="177">
        <v>0</v>
      </c>
      <c r="X137" s="177">
        <v>0</v>
      </c>
      <c r="Y137" s="177">
        <v>0</v>
      </c>
      <c r="Z137" s="177">
        <v>0</v>
      </c>
      <c r="AA137" s="177">
        <v>0</v>
      </c>
      <c r="AB137" s="177">
        <v>0</v>
      </c>
      <c r="AC137" s="177">
        <v>0</v>
      </c>
      <c r="AD137" s="177">
        <v>0</v>
      </c>
      <c r="AE137" s="177">
        <v>0</v>
      </c>
      <c r="AF137" s="177">
        <v>0</v>
      </c>
      <c r="AG137" s="177">
        <v>0</v>
      </c>
      <c r="AH137" s="177">
        <v>0</v>
      </c>
      <c r="AI137" s="177">
        <v>0</v>
      </c>
      <c r="AJ137" s="177">
        <v>0</v>
      </c>
      <c r="AK137" s="177">
        <v>13.56</v>
      </c>
      <c r="AL137" s="177">
        <v>162.72</v>
      </c>
      <c r="AM137" s="177"/>
      <c r="AN137" s="204">
        <v>162.72</v>
      </c>
      <c r="AO137" s="173">
        <f t="shared" si="14"/>
        <v>339</v>
      </c>
      <c r="AP137" s="177">
        <f t="shared" si="15"/>
        <v>565</v>
      </c>
      <c r="AQ137" s="14"/>
      <c r="AR137" s="36"/>
    </row>
    <row r="138" spans="1:44" s="5" customFormat="1" ht="50.15" customHeight="1">
      <c r="A138" s="174" t="s">
        <v>2062</v>
      </c>
      <c r="B138" s="193" t="s">
        <v>2054</v>
      </c>
      <c r="C138" s="39" t="s">
        <v>1187</v>
      </c>
      <c r="D138" s="194" t="s">
        <v>2055</v>
      </c>
      <c r="E138" s="196" t="s">
        <v>2059</v>
      </c>
      <c r="F138" s="199" t="s">
        <v>2060</v>
      </c>
      <c r="G138" s="39" t="s">
        <v>1187</v>
      </c>
      <c r="H138" s="39" t="s">
        <v>10</v>
      </c>
      <c r="I138" s="202">
        <v>43789</v>
      </c>
      <c r="J138" s="197">
        <v>904</v>
      </c>
      <c r="K138" s="177">
        <f t="shared" si="16"/>
        <v>90.4</v>
      </c>
      <c r="L138" s="177">
        <f t="shared" si="17"/>
        <v>813.6</v>
      </c>
      <c r="M138" s="177">
        <v>0</v>
      </c>
      <c r="N138" s="177">
        <v>0</v>
      </c>
      <c r="O138" s="177">
        <v>0</v>
      </c>
      <c r="P138" s="177">
        <v>0</v>
      </c>
      <c r="Q138" s="177">
        <v>0</v>
      </c>
      <c r="R138" s="177">
        <v>0</v>
      </c>
      <c r="S138" s="177">
        <v>0</v>
      </c>
      <c r="T138" s="177">
        <v>0</v>
      </c>
      <c r="U138" s="177">
        <v>0</v>
      </c>
      <c r="V138" s="177">
        <v>0</v>
      </c>
      <c r="W138" s="177">
        <v>0</v>
      </c>
      <c r="X138" s="177">
        <v>0</v>
      </c>
      <c r="Y138" s="177">
        <v>0</v>
      </c>
      <c r="Z138" s="177">
        <v>0</v>
      </c>
      <c r="AA138" s="177">
        <v>0</v>
      </c>
      <c r="AB138" s="177">
        <v>0</v>
      </c>
      <c r="AC138" s="177">
        <v>0</v>
      </c>
      <c r="AD138" s="177">
        <v>0</v>
      </c>
      <c r="AE138" s="177">
        <v>0</v>
      </c>
      <c r="AF138" s="177">
        <v>0</v>
      </c>
      <c r="AG138" s="177">
        <v>0</v>
      </c>
      <c r="AH138" s="177">
        <v>0</v>
      </c>
      <c r="AI138" s="177">
        <v>0</v>
      </c>
      <c r="AJ138" s="177">
        <v>0</v>
      </c>
      <c r="AK138" s="177">
        <v>13.56</v>
      </c>
      <c r="AL138" s="177">
        <v>162.72</v>
      </c>
      <c r="AM138" s="177"/>
      <c r="AN138" s="204">
        <v>162.72</v>
      </c>
      <c r="AO138" s="173">
        <f t="shared" si="14"/>
        <v>339</v>
      </c>
      <c r="AP138" s="177">
        <f t="shared" si="15"/>
        <v>565</v>
      </c>
      <c r="AQ138" s="14"/>
      <c r="AR138" s="36"/>
    </row>
    <row r="139" spans="1:44" s="40" customFormat="1" ht="50.15" customHeight="1">
      <c r="A139" s="190" t="s">
        <v>1232</v>
      </c>
      <c r="B139" s="14" t="s">
        <v>1233</v>
      </c>
      <c r="C139" s="14" t="s">
        <v>1230</v>
      </c>
      <c r="D139" s="14" t="s">
        <v>1231</v>
      </c>
      <c r="E139" s="14" t="s">
        <v>1234</v>
      </c>
      <c r="F139" s="14" t="s">
        <v>1235</v>
      </c>
      <c r="G139" s="14" t="s">
        <v>1242</v>
      </c>
      <c r="H139" s="201" t="s">
        <v>648</v>
      </c>
      <c r="I139" s="191">
        <v>41171</v>
      </c>
      <c r="J139" s="177">
        <v>735</v>
      </c>
      <c r="K139" s="177">
        <f t="shared" si="16"/>
        <v>73.5</v>
      </c>
      <c r="L139" s="177">
        <f t="shared" si="17"/>
        <v>661.5</v>
      </c>
      <c r="M139" s="177">
        <v>0</v>
      </c>
      <c r="N139" s="177">
        <v>0</v>
      </c>
      <c r="O139" s="177">
        <v>0</v>
      </c>
      <c r="P139" s="177">
        <v>0</v>
      </c>
      <c r="Q139" s="177">
        <v>0</v>
      </c>
      <c r="R139" s="177">
        <v>0</v>
      </c>
      <c r="S139" s="177">
        <v>0</v>
      </c>
      <c r="T139" s="177">
        <v>0</v>
      </c>
      <c r="U139" s="177">
        <v>0</v>
      </c>
      <c r="V139" s="177">
        <v>0</v>
      </c>
      <c r="W139" s="177">
        <v>0</v>
      </c>
      <c r="X139" s="177">
        <v>0</v>
      </c>
      <c r="Y139" s="177">
        <v>0</v>
      </c>
      <c r="Z139" s="177">
        <v>0</v>
      </c>
      <c r="AA139" s="177">
        <v>44.1</v>
      </c>
      <c r="AB139" s="177">
        <v>0</v>
      </c>
      <c r="AC139" s="177">
        <v>132.30000000000001</v>
      </c>
      <c r="AD139" s="177">
        <v>132.30000000000001</v>
      </c>
      <c r="AE139" s="177">
        <v>132.30000000000001</v>
      </c>
      <c r="AF139" s="177">
        <v>0</v>
      </c>
      <c r="AG139" s="177">
        <v>132.30000000000001</v>
      </c>
      <c r="AH139" s="177">
        <v>0</v>
      </c>
      <c r="AI139" s="177">
        <v>88.2</v>
      </c>
      <c r="AJ139" s="177">
        <v>0</v>
      </c>
      <c r="AK139" s="177">
        <v>0</v>
      </c>
      <c r="AL139" s="177"/>
      <c r="AM139" s="177"/>
      <c r="AN139" s="177"/>
      <c r="AO139" s="173">
        <f t="shared" si="14"/>
        <v>661.50000000000011</v>
      </c>
      <c r="AP139" s="177">
        <f t="shared" si="15"/>
        <v>73.499999999999886</v>
      </c>
      <c r="AQ139" s="50" t="s">
        <v>1516</v>
      </c>
      <c r="AR139" s="58" t="s">
        <v>1518</v>
      </c>
    </row>
    <row r="140" spans="1:44" s="40" customFormat="1" ht="50.15" customHeight="1">
      <c r="A140" s="190" t="s">
        <v>1209</v>
      </c>
      <c r="B140" s="199" t="s">
        <v>1210</v>
      </c>
      <c r="C140" s="14" t="s">
        <v>1211</v>
      </c>
      <c r="D140" s="199" t="s">
        <v>96</v>
      </c>
      <c r="E140" s="196" t="s">
        <v>1212</v>
      </c>
      <c r="F140" s="199" t="s">
        <v>1213</v>
      </c>
      <c r="G140" s="14" t="s">
        <v>1242</v>
      </c>
      <c r="H140" s="14" t="s">
        <v>10</v>
      </c>
      <c r="I140" s="191">
        <v>41017</v>
      </c>
      <c r="J140" s="177">
        <v>805.13</v>
      </c>
      <c r="K140" s="177">
        <f t="shared" si="16"/>
        <v>80.513000000000005</v>
      </c>
      <c r="L140" s="177">
        <f t="shared" si="17"/>
        <v>724.61699999999996</v>
      </c>
      <c r="M140" s="177">
        <v>0</v>
      </c>
      <c r="N140" s="177">
        <v>0</v>
      </c>
      <c r="O140" s="177">
        <v>0</v>
      </c>
      <c r="P140" s="177">
        <v>0</v>
      </c>
      <c r="Q140" s="177">
        <v>0</v>
      </c>
      <c r="R140" s="177">
        <v>0</v>
      </c>
      <c r="S140" s="177">
        <v>0</v>
      </c>
      <c r="T140" s="177">
        <v>0</v>
      </c>
      <c r="U140" s="177">
        <v>0</v>
      </c>
      <c r="V140" s="177">
        <v>0</v>
      </c>
      <c r="W140" s="177">
        <v>0</v>
      </c>
      <c r="X140" s="177">
        <v>0</v>
      </c>
      <c r="Y140" s="177">
        <v>0</v>
      </c>
      <c r="Z140" s="177">
        <v>0</v>
      </c>
      <c r="AA140" s="177">
        <v>108.69</v>
      </c>
      <c r="AB140" s="177">
        <v>0</v>
      </c>
      <c r="AC140" s="177">
        <v>144.91999999999999</v>
      </c>
      <c r="AD140" s="177">
        <v>144.91999999999999</v>
      </c>
      <c r="AE140" s="177">
        <v>144.91999999999999</v>
      </c>
      <c r="AF140" s="177">
        <v>0</v>
      </c>
      <c r="AG140" s="177">
        <v>144.91999999999999</v>
      </c>
      <c r="AH140" s="177">
        <v>0</v>
      </c>
      <c r="AI140" s="177">
        <v>36.25</v>
      </c>
      <c r="AJ140" s="177">
        <v>0</v>
      </c>
      <c r="AK140" s="177">
        <v>0</v>
      </c>
      <c r="AL140" s="177"/>
      <c r="AM140" s="177"/>
      <c r="AN140" s="177"/>
      <c r="AO140" s="173">
        <f t="shared" si="14"/>
        <v>724.61999999999989</v>
      </c>
      <c r="AP140" s="177">
        <f t="shared" si="15"/>
        <v>80.510000000000105</v>
      </c>
      <c r="AQ140" s="50" t="s">
        <v>1348</v>
      </c>
      <c r="AR140" s="58" t="s">
        <v>1349</v>
      </c>
    </row>
    <row r="141" spans="1:44" s="40" customFormat="1" ht="42" customHeight="1">
      <c r="A141" s="190" t="s">
        <v>1214</v>
      </c>
      <c r="B141" s="199" t="s">
        <v>1210</v>
      </c>
      <c r="C141" s="14" t="s">
        <v>1211</v>
      </c>
      <c r="D141" s="199" t="s">
        <v>96</v>
      </c>
      <c r="E141" s="196" t="s">
        <v>1215</v>
      </c>
      <c r="F141" s="199" t="s">
        <v>1213</v>
      </c>
      <c r="G141" s="14" t="s">
        <v>1242</v>
      </c>
      <c r="H141" s="196" t="s">
        <v>10</v>
      </c>
      <c r="I141" s="191">
        <v>41017</v>
      </c>
      <c r="J141" s="177">
        <v>805.13</v>
      </c>
      <c r="K141" s="177">
        <f t="shared" si="16"/>
        <v>80.513000000000005</v>
      </c>
      <c r="L141" s="177">
        <f t="shared" si="17"/>
        <v>724.61699999999996</v>
      </c>
      <c r="M141" s="177">
        <v>0</v>
      </c>
      <c r="N141" s="177">
        <v>0</v>
      </c>
      <c r="O141" s="177">
        <v>0</v>
      </c>
      <c r="P141" s="177">
        <v>0</v>
      </c>
      <c r="Q141" s="177">
        <v>0</v>
      </c>
      <c r="R141" s="177">
        <v>0</v>
      </c>
      <c r="S141" s="177">
        <v>0</v>
      </c>
      <c r="T141" s="177">
        <v>0</v>
      </c>
      <c r="U141" s="177">
        <v>0</v>
      </c>
      <c r="V141" s="177">
        <v>0</v>
      </c>
      <c r="W141" s="177">
        <v>0</v>
      </c>
      <c r="X141" s="177">
        <v>0</v>
      </c>
      <c r="Y141" s="177">
        <v>0</v>
      </c>
      <c r="Z141" s="177">
        <v>0</v>
      </c>
      <c r="AA141" s="177">
        <v>108.69</v>
      </c>
      <c r="AB141" s="177">
        <v>0</v>
      </c>
      <c r="AC141" s="177">
        <v>144.91999999999999</v>
      </c>
      <c r="AD141" s="177">
        <v>144.91999999999999</v>
      </c>
      <c r="AE141" s="177">
        <v>144.91999999999999</v>
      </c>
      <c r="AF141" s="177">
        <v>0</v>
      </c>
      <c r="AG141" s="177">
        <v>144.91999999999999</v>
      </c>
      <c r="AH141" s="177">
        <v>0</v>
      </c>
      <c r="AI141" s="177">
        <v>36.25</v>
      </c>
      <c r="AJ141" s="177">
        <v>0</v>
      </c>
      <c r="AK141" s="177">
        <v>0</v>
      </c>
      <c r="AL141" s="177"/>
      <c r="AM141" s="177"/>
      <c r="AN141" s="177"/>
      <c r="AO141" s="173">
        <f t="shared" si="14"/>
        <v>724.61999999999989</v>
      </c>
      <c r="AP141" s="177">
        <f t="shared" si="15"/>
        <v>80.510000000000105</v>
      </c>
      <c r="AQ141" s="50" t="s">
        <v>1117</v>
      </c>
      <c r="AR141" s="58" t="s">
        <v>1376</v>
      </c>
    </row>
    <row r="142" spans="1:44" s="40" customFormat="1" ht="42" customHeight="1">
      <c r="A142" s="190" t="s">
        <v>1216</v>
      </c>
      <c r="B142" s="199" t="s">
        <v>1210</v>
      </c>
      <c r="C142" s="14" t="s">
        <v>1211</v>
      </c>
      <c r="D142" s="199" t="s">
        <v>96</v>
      </c>
      <c r="E142" s="196" t="s">
        <v>1217</v>
      </c>
      <c r="F142" s="199" t="s">
        <v>1213</v>
      </c>
      <c r="G142" s="14" t="s">
        <v>1242</v>
      </c>
      <c r="H142" s="196" t="s">
        <v>10</v>
      </c>
      <c r="I142" s="191">
        <v>41017</v>
      </c>
      <c r="J142" s="177">
        <v>805.13</v>
      </c>
      <c r="K142" s="177">
        <f t="shared" si="16"/>
        <v>80.513000000000005</v>
      </c>
      <c r="L142" s="177">
        <f t="shared" si="17"/>
        <v>724.61699999999996</v>
      </c>
      <c r="M142" s="177">
        <v>0</v>
      </c>
      <c r="N142" s="177">
        <v>0</v>
      </c>
      <c r="O142" s="177">
        <v>0</v>
      </c>
      <c r="P142" s="177">
        <v>0</v>
      </c>
      <c r="Q142" s="177">
        <v>0</v>
      </c>
      <c r="R142" s="177">
        <v>0</v>
      </c>
      <c r="S142" s="177">
        <v>0</v>
      </c>
      <c r="T142" s="177">
        <v>0</v>
      </c>
      <c r="U142" s="177">
        <v>0</v>
      </c>
      <c r="V142" s="177">
        <v>0</v>
      </c>
      <c r="W142" s="177">
        <v>0</v>
      </c>
      <c r="X142" s="177">
        <v>0</v>
      </c>
      <c r="Y142" s="177">
        <v>0</v>
      </c>
      <c r="Z142" s="177">
        <v>0</v>
      </c>
      <c r="AA142" s="177">
        <v>108.69</v>
      </c>
      <c r="AB142" s="177">
        <v>0</v>
      </c>
      <c r="AC142" s="177">
        <v>144.91999999999999</v>
      </c>
      <c r="AD142" s="177">
        <v>144.91999999999999</v>
      </c>
      <c r="AE142" s="177">
        <v>144.91999999999999</v>
      </c>
      <c r="AF142" s="177">
        <v>0</v>
      </c>
      <c r="AG142" s="177">
        <v>144.91999999999999</v>
      </c>
      <c r="AH142" s="177">
        <v>0</v>
      </c>
      <c r="AI142" s="177">
        <v>36.25</v>
      </c>
      <c r="AJ142" s="177">
        <v>0</v>
      </c>
      <c r="AK142" s="177">
        <v>0</v>
      </c>
      <c r="AL142" s="177"/>
      <c r="AM142" s="177"/>
      <c r="AN142" s="177"/>
      <c r="AO142" s="173">
        <f t="shared" si="14"/>
        <v>724.61999999999989</v>
      </c>
      <c r="AP142" s="177">
        <f t="shared" si="15"/>
        <v>80.510000000000105</v>
      </c>
      <c r="AQ142" s="50" t="s">
        <v>1350</v>
      </c>
      <c r="AR142" s="58" t="s">
        <v>1351</v>
      </c>
    </row>
    <row r="143" spans="1:44" s="40" customFormat="1" ht="41.25" customHeight="1">
      <c r="A143" s="190" t="s">
        <v>1218</v>
      </c>
      <c r="B143" s="199" t="s">
        <v>1210</v>
      </c>
      <c r="C143" s="14" t="s">
        <v>1211</v>
      </c>
      <c r="D143" s="199" t="s">
        <v>96</v>
      </c>
      <c r="E143" s="196" t="s">
        <v>1219</v>
      </c>
      <c r="F143" s="199" t="s">
        <v>1213</v>
      </c>
      <c r="G143" s="14" t="s">
        <v>1242</v>
      </c>
      <c r="H143" s="196" t="s">
        <v>10</v>
      </c>
      <c r="I143" s="191">
        <v>41017</v>
      </c>
      <c r="J143" s="177">
        <v>805.13</v>
      </c>
      <c r="K143" s="177">
        <f t="shared" si="16"/>
        <v>80.513000000000005</v>
      </c>
      <c r="L143" s="177">
        <f t="shared" si="17"/>
        <v>724.61699999999996</v>
      </c>
      <c r="M143" s="177">
        <v>0</v>
      </c>
      <c r="N143" s="177">
        <v>0</v>
      </c>
      <c r="O143" s="177">
        <v>0</v>
      </c>
      <c r="P143" s="177">
        <v>0</v>
      </c>
      <c r="Q143" s="177">
        <v>0</v>
      </c>
      <c r="R143" s="177">
        <v>0</v>
      </c>
      <c r="S143" s="177">
        <v>0</v>
      </c>
      <c r="T143" s="177">
        <v>0</v>
      </c>
      <c r="U143" s="177">
        <v>0</v>
      </c>
      <c r="V143" s="177">
        <v>0</v>
      </c>
      <c r="W143" s="177">
        <v>0</v>
      </c>
      <c r="X143" s="177">
        <v>0</v>
      </c>
      <c r="Y143" s="177">
        <v>0</v>
      </c>
      <c r="Z143" s="177">
        <v>0</v>
      </c>
      <c r="AA143" s="177">
        <v>108.69</v>
      </c>
      <c r="AB143" s="177">
        <v>0</v>
      </c>
      <c r="AC143" s="177">
        <v>144.91999999999999</v>
      </c>
      <c r="AD143" s="177">
        <v>144.91999999999999</v>
      </c>
      <c r="AE143" s="177">
        <v>144.91999999999999</v>
      </c>
      <c r="AF143" s="177">
        <v>0</v>
      </c>
      <c r="AG143" s="177">
        <v>144.91999999999999</v>
      </c>
      <c r="AH143" s="177">
        <v>0</v>
      </c>
      <c r="AI143" s="177">
        <v>36.25</v>
      </c>
      <c r="AJ143" s="177">
        <v>0</v>
      </c>
      <c r="AK143" s="177">
        <v>0</v>
      </c>
      <c r="AL143" s="177"/>
      <c r="AM143" s="177"/>
      <c r="AN143" s="177"/>
      <c r="AO143" s="173">
        <f t="shared" si="14"/>
        <v>724.61999999999989</v>
      </c>
      <c r="AP143" s="177">
        <f t="shared" si="15"/>
        <v>80.510000000000105</v>
      </c>
      <c r="AQ143" s="50" t="s">
        <v>1523</v>
      </c>
      <c r="AR143" s="58" t="s">
        <v>1347</v>
      </c>
    </row>
    <row r="144" spans="1:44" s="40" customFormat="1" ht="36.75" customHeight="1">
      <c r="A144" s="190" t="s">
        <v>1220</v>
      </c>
      <c r="B144" s="199" t="s">
        <v>1210</v>
      </c>
      <c r="C144" s="14" t="s">
        <v>126</v>
      </c>
      <c r="D144" s="199" t="s">
        <v>96</v>
      </c>
      <c r="E144" s="201" t="s">
        <v>1221</v>
      </c>
      <c r="F144" s="199" t="s">
        <v>1213</v>
      </c>
      <c r="G144" s="14" t="s">
        <v>1242</v>
      </c>
      <c r="H144" s="201" t="s">
        <v>10</v>
      </c>
      <c r="I144" s="191">
        <v>41017</v>
      </c>
      <c r="J144" s="177">
        <v>693.28</v>
      </c>
      <c r="K144" s="177">
        <f t="shared" si="16"/>
        <v>69.328000000000003</v>
      </c>
      <c r="L144" s="177">
        <f t="shared" si="17"/>
        <v>623.952</v>
      </c>
      <c r="M144" s="177">
        <v>0</v>
      </c>
      <c r="N144" s="177">
        <v>0</v>
      </c>
      <c r="O144" s="177">
        <v>0</v>
      </c>
      <c r="P144" s="177">
        <v>0</v>
      </c>
      <c r="Q144" s="177">
        <v>0</v>
      </c>
      <c r="R144" s="177">
        <v>0</v>
      </c>
      <c r="S144" s="177">
        <v>0</v>
      </c>
      <c r="T144" s="177">
        <v>0</v>
      </c>
      <c r="U144" s="177">
        <v>0</v>
      </c>
      <c r="V144" s="177">
        <v>0</v>
      </c>
      <c r="W144" s="177">
        <v>0</v>
      </c>
      <c r="X144" s="177">
        <v>0</v>
      </c>
      <c r="Y144" s="177">
        <v>0</v>
      </c>
      <c r="Z144" s="177">
        <v>0</v>
      </c>
      <c r="AA144" s="177">
        <v>0</v>
      </c>
      <c r="AB144" s="177">
        <v>0</v>
      </c>
      <c r="AC144" s="177">
        <v>72.790000000000006</v>
      </c>
      <c r="AD144" s="177">
        <v>72.790000000000006</v>
      </c>
      <c r="AE144" s="177">
        <v>176.79</v>
      </c>
      <c r="AF144" s="177">
        <v>0</v>
      </c>
      <c r="AG144" s="177">
        <v>176.79</v>
      </c>
      <c r="AH144" s="177">
        <v>-72.790000000000006</v>
      </c>
      <c r="AI144" s="177">
        <v>124.79</v>
      </c>
      <c r="AJ144" s="177">
        <v>72.790000000000006</v>
      </c>
      <c r="AK144" s="177">
        <v>0</v>
      </c>
      <c r="AL144" s="177"/>
      <c r="AM144" s="177"/>
      <c r="AN144" s="177"/>
      <c r="AO144" s="173">
        <f t="shared" si="14"/>
        <v>623.94999999999993</v>
      </c>
      <c r="AP144" s="177">
        <f t="shared" si="15"/>
        <v>69.330000000000041</v>
      </c>
      <c r="AQ144" s="50" t="s">
        <v>1288</v>
      </c>
      <c r="AR144" s="58" t="s">
        <v>1347</v>
      </c>
    </row>
    <row r="145" spans="1:44" s="40" customFormat="1" ht="37.5" customHeight="1">
      <c r="A145" s="190" t="s">
        <v>1222</v>
      </c>
      <c r="B145" s="199" t="s">
        <v>1210</v>
      </c>
      <c r="C145" s="14" t="s">
        <v>126</v>
      </c>
      <c r="D145" s="199" t="s">
        <v>96</v>
      </c>
      <c r="E145" s="201" t="s">
        <v>1223</v>
      </c>
      <c r="F145" s="199" t="s">
        <v>1213</v>
      </c>
      <c r="G145" s="14" t="s">
        <v>1242</v>
      </c>
      <c r="H145" s="201" t="s">
        <v>10</v>
      </c>
      <c r="I145" s="191">
        <v>41017</v>
      </c>
      <c r="J145" s="177">
        <v>693.28</v>
      </c>
      <c r="K145" s="177">
        <f t="shared" si="16"/>
        <v>69.328000000000003</v>
      </c>
      <c r="L145" s="177">
        <f t="shared" si="17"/>
        <v>623.952</v>
      </c>
      <c r="M145" s="177">
        <v>0</v>
      </c>
      <c r="N145" s="177">
        <v>0</v>
      </c>
      <c r="O145" s="177">
        <v>0</v>
      </c>
      <c r="P145" s="177">
        <v>0</v>
      </c>
      <c r="Q145" s="177">
        <v>0</v>
      </c>
      <c r="R145" s="177">
        <v>0</v>
      </c>
      <c r="S145" s="177">
        <v>0</v>
      </c>
      <c r="T145" s="177">
        <v>0</v>
      </c>
      <c r="U145" s="177">
        <v>0</v>
      </c>
      <c r="V145" s="177">
        <v>0</v>
      </c>
      <c r="W145" s="177">
        <v>0</v>
      </c>
      <c r="X145" s="177">
        <v>0</v>
      </c>
      <c r="Y145" s="177">
        <v>0</v>
      </c>
      <c r="Z145" s="177">
        <v>0</v>
      </c>
      <c r="AA145" s="177">
        <v>0</v>
      </c>
      <c r="AB145" s="177">
        <v>0</v>
      </c>
      <c r="AC145" s="177">
        <v>72.790000000000006</v>
      </c>
      <c r="AD145" s="177">
        <v>72.790000000000006</v>
      </c>
      <c r="AE145" s="177">
        <v>176.79</v>
      </c>
      <c r="AF145" s="177">
        <v>0</v>
      </c>
      <c r="AG145" s="177">
        <v>176.79</v>
      </c>
      <c r="AH145" s="177">
        <v>-72.790000000000006</v>
      </c>
      <c r="AI145" s="177">
        <v>124.79</v>
      </c>
      <c r="AJ145" s="177">
        <v>72.790000000000006</v>
      </c>
      <c r="AK145" s="177">
        <v>0</v>
      </c>
      <c r="AL145" s="177"/>
      <c r="AM145" s="177"/>
      <c r="AN145" s="177"/>
      <c r="AO145" s="173">
        <f t="shared" si="14"/>
        <v>623.94999999999993</v>
      </c>
      <c r="AP145" s="177">
        <f t="shared" si="15"/>
        <v>69.330000000000041</v>
      </c>
      <c r="AQ145" s="50" t="s">
        <v>1520</v>
      </c>
      <c r="AR145" s="58" t="s">
        <v>1347</v>
      </c>
    </row>
    <row r="146" spans="1:44" s="40" customFormat="1" ht="41.25" customHeight="1">
      <c r="A146" s="190" t="s">
        <v>1224</v>
      </c>
      <c r="B146" s="199" t="s">
        <v>1210</v>
      </c>
      <c r="C146" s="14" t="s">
        <v>126</v>
      </c>
      <c r="D146" s="199" t="s">
        <v>96</v>
      </c>
      <c r="E146" s="201" t="s">
        <v>1225</v>
      </c>
      <c r="F146" s="199" t="s">
        <v>1213</v>
      </c>
      <c r="G146" s="14" t="s">
        <v>1242</v>
      </c>
      <c r="H146" s="201" t="s">
        <v>10</v>
      </c>
      <c r="I146" s="191">
        <v>41017</v>
      </c>
      <c r="J146" s="177">
        <v>693.28</v>
      </c>
      <c r="K146" s="177">
        <f t="shared" si="16"/>
        <v>69.328000000000003</v>
      </c>
      <c r="L146" s="177">
        <f t="shared" si="17"/>
        <v>623.952</v>
      </c>
      <c r="M146" s="177">
        <v>0</v>
      </c>
      <c r="N146" s="177">
        <v>0</v>
      </c>
      <c r="O146" s="177">
        <v>0</v>
      </c>
      <c r="P146" s="177">
        <v>0</v>
      </c>
      <c r="Q146" s="177">
        <v>0</v>
      </c>
      <c r="R146" s="177">
        <v>0</v>
      </c>
      <c r="S146" s="177">
        <v>0</v>
      </c>
      <c r="T146" s="177">
        <v>0</v>
      </c>
      <c r="U146" s="177">
        <v>0</v>
      </c>
      <c r="V146" s="177">
        <v>0</v>
      </c>
      <c r="W146" s="177">
        <v>0</v>
      </c>
      <c r="X146" s="177">
        <v>0</v>
      </c>
      <c r="Y146" s="177">
        <v>0</v>
      </c>
      <c r="Z146" s="177">
        <v>0</v>
      </c>
      <c r="AA146" s="177">
        <v>0</v>
      </c>
      <c r="AB146" s="177">
        <v>0</v>
      </c>
      <c r="AC146" s="177">
        <v>72.790000000000006</v>
      </c>
      <c r="AD146" s="177">
        <v>72.790000000000006</v>
      </c>
      <c r="AE146" s="177">
        <v>176.79</v>
      </c>
      <c r="AF146" s="177">
        <v>0</v>
      </c>
      <c r="AG146" s="177">
        <v>176.79</v>
      </c>
      <c r="AH146" s="177">
        <v>-72.790000000000006</v>
      </c>
      <c r="AI146" s="177">
        <v>124.79</v>
      </c>
      <c r="AJ146" s="177">
        <v>72.790000000000006</v>
      </c>
      <c r="AK146" s="177">
        <v>0</v>
      </c>
      <c r="AL146" s="177"/>
      <c r="AM146" s="177"/>
      <c r="AN146" s="177"/>
      <c r="AO146" s="173">
        <f t="shared" si="14"/>
        <v>623.94999999999993</v>
      </c>
      <c r="AP146" s="177">
        <f t="shared" si="15"/>
        <v>69.330000000000041</v>
      </c>
      <c r="AQ146" s="50" t="s">
        <v>1592</v>
      </c>
      <c r="AR146" s="58" t="s">
        <v>1518</v>
      </c>
    </row>
    <row r="147" spans="1:44" s="40" customFormat="1" ht="41.25" customHeight="1">
      <c r="A147" s="190" t="s">
        <v>1226</v>
      </c>
      <c r="B147" s="199" t="s">
        <v>1210</v>
      </c>
      <c r="C147" s="14" t="s">
        <v>126</v>
      </c>
      <c r="D147" s="199" t="s">
        <v>96</v>
      </c>
      <c r="E147" s="201" t="s">
        <v>1227</v>
      </c>
      <c r="F147" s="199" t="s">
        <v>1213</v>
      </c>
      <c r="G147" s="14" t="s">
        <v>1242</v>
      </c>
      <c r="H147" s="201" t="s">
        <v>10</v>
      </c>
      <c r="I147" s="191">
        <v>41017</v>
      </c>
      <c r="J147" s="177">
        <v>693.28</v>
      </c>
      <c r="K147" s="177">
        <f t="shared" si="16"/>
        <v>69.328000000000003</v>
      </c>
      <c r="L147" s="177">
        <f t="shared" si="17"/>
        <v>623.952</v>
      </c>
      <c r="M147" s="177">
        <v>0</v>
      </c>
      <c r="N147" s="177">
        <v>0</v>
      </c>
      <c r="O147" s="177">
        <v>0</v>
      </c>
      <c r="P147" s="177">
        <v>0</v>
      </c>
      <c r="Q147" s="177">
        <v>0</v>
      </c>
      <c r="R147" s="177">
        <v>0</v>
      </c>
      <c r="S147" s="177">
        <v>0</v>
      </c>
      <c r="T147" s="177">
        <v>0</v>
      </c>
      <c r="U147" s="177">
        <v>0</v>
      </c>
      <c r="V147" s="177">
        <v>0</v>
      </c>
      <c r="W147" s="177">
        <v>0</v>
      </c>
      <c r="X147" s="177">
        <v>0</v>
      </c>
      <c r="Y147" s="177">
        <v>0</v>
      </c>
      <c r="Z147" s="177">
        <v>0</v>
      </c>
      <c r="AA147" s="177">
        <v>0</v>
      </c>
      <c r="AB147" s="177">
        <v>0</v>
      </c>
      <c r="AC147" s="177">
        <v>72.790000000000006</v>
      </c>
      <c r="AD147" s="177">
        <v>72.790000000000006</v>
      </c>
      <c r="AE147" s="177">
        <v>176.79</v>
      </c>
      <c r="AF147" s="177">
        <v>0</v>
      </c>
      <c r="AG147" s="177">
        <v>176.79</v>
      </c>
      <c r="AH147" s="177">
        <v>-72.790000000000006</v>
      </c>
      <c r="AI147" s="177">
        <v>124.79</v>
      </c>
      <c r="AJ147" s="177">
        <v>72.790000000000006</v>
      </c>
      <c r="AK147" s="177">
        <v>0</v>
      </c>
      <c r="AL147" s="177"/>
      <c r="AM147" s="177"/>
      <c r="AN147" s="177"/>
      <c r="AO147" s="173">
        <f t="shared" si="14"/>
        <v>623.94999999999993</v>
      </c>
      <c r="AP147" s="177">
        <f t="shared" si="15"/>
        <v>69.330000000000041</v>
      </c>
      <c r="AQ147" s="50" t="s">
        <v>1352</v>
      </c>
      <c r="AR147" s="58" t="s">
        <v>1353</v>
      </c>
    </row>
    <row r="148" spans="1:44" s="40" customFormat="1" ht="39" customHeight="1">
      <c r="A148" s="190" t="s">
        <v>1228</v>
      </c>
      <c r="B148" s="199" t="s">
        <v>1210</v>
      </c>
      <c r="C148" s="14" t="s">
        <v>126</v>
      </c>
      <c r="D148" s="199" t="s">
        <v>96</v>
      </c>
      <c r="E148" s="201" t="s">
        <v>1229</v>
      </c>
      <c r="F148" s="199" t="s">
        <v>1213</v>
      </c>
      <c r="G148" s="14" t="s">
        <v>1242</v>
      </c>
      <c r="H148" s="201" t="s">
        <v>10</v>
      </c>
      <c r="I148" s="191">
        <v>41017</v>
      </c>
      <c r="J148" s="177">
        <v>693.28</v>
      </c>
      <c r="K148" s="177">
        <f t="shared" si="16"/>
        <v>69.328000000000003</v>
      </c>
      <c r="L148" s="177">
        <f t="shared" si="17"/>
        <v>623.952</v>
      </c>
      <c r="M148" s="177">
        <v>0</v>
      </c>
      <c r="N148" s="177">
        <v>0</v>
      </c>
      <c r="O148" s="177">
        <v>0</v>
      </c>
      <c r="P148" s="177">
        <v>0</v>
      </c>
      <c r="Q148" s="177">
        <v>0</v>
      </c>
      <c r="R148" s="177">
        <v>0</v>
      </c>
      <c r="S148" s="177">
        <v>0</v>
      </c>
      <c r="T148" s="177">
        <v>0</v>
      </c>
      <c r="U148" s="177">
        <v>0</v>
      </c>
      <c r="V148" s="177">
        <v>0</v>
      </c>
      <c r="W148" s="177">
        <v>0</v>
      </c>
      <c r="X148" s="177">
        <v>0</v>
      </c>
      <c r="Y148" s="177">
        <v>0</v>
      </c>
      <c r="Z148" s="177">
        <v>0</v>
      </c>
      <c r="AA148" s="177">
        <v>0</v>
      </c>
      <c r="AB148" s="177">
        <v>0</v>
      </c>
      <c r="AC148" s="177">
        <v>72.790000000000006</v>
      </c>
      <c r="AD148" s="177">
        <v>72.790000000000006</v>
      </c>
      <c r="AE148" s="177">
        <v>176.79</v>
      </c>
      <c r="AF148" s="177">
        <v>0</v>
      </c>
      <c r="AG148" s="177">
        <v>176.79</v>
      </c>
      <c r="AH148" s="177">
        <v>-72.790000000000006</v>
      </c>
      <c r="AI148" s="177">
        <v>124.79</v>
      </c>
      <c r="AJ148" s="177">
        <v>72.790000000000006</v>
      </c>
      <c r="AK148" s="177">
        <v>0</v>
      </c>
      <c r="AL148" s="177"/>
      <c r="AM148" s="177"/>
      <c r="AN148" s="177"/>
      <c r="AO148" s="173">
        <f t="shared" si="14"/>
        <v>623.94999999999993</v>
      </c>
      <c r="AP148" s="177">
        <f t="shared" si="15"/>
        <v>69.330000000000041</v>
      </c>
      <c r="AQ148" s="50" t="s">
        <v>1635</v>
      </c>
      <c r="AR148" s="58" t="s">
        <v>359</v>
      </c>
    </row>
    <row r="149" spans="1:44" s="40" customFormat="1" ht="50.15" customHeight="1">
      <c r="A149" s="190" t="s">
        <v>1236</v>
      </c>
      <c r="B149" s="14" t="s">
        <v>1237</v>
      </c>
      <c r="C149" s="14" t="s">
        <v>1230</v>
      </c>
      <c r="D149" s="14" t="s">
        <v>1231</v>
      </c>
      <c r="E149" s="14" t="s">
        <v>1238</v>
      </c>
      <c r="F149" s="14" t="s">
        <v>1235</v>
      </c>
      <c r="G149" s="14" t="s">
        <v>1242</v>
      </c>
      <c r="H149" s="201" t="s">
        <v>32</v>
      </c>
      <c r="I149" s="191">
        <v>41171</v>
      </c>
      <c r="J149" s="177">
        <v>1100</v>
      </c>
      <c r="K149" s="177">
        <f t="shared" si="16"/>
        <v>110</v>
      </c>
      <c r="L149" s="177">
        <f t="shared" si="17"/>
        <v>990</v>
      </c>
      <c r="M149" s="177">
        <v>0</v>
      </c>
      <c r="N149" s="177">
        <v>0</v>
      </c>
      <c r="O149" s="177">
        <v>0</v>
      </c>
      <c r="P149" s="177">
        <v>0</v>
      </c>
      <c r="Q149" s="177">
        <v>0</v>
      </c>
      <c r="R149" s="177">
        <v>0</v>
      </c>
      <c r="S149" s="177">
        <v>0</v>
      </c>
      <c r="T149" s="177">
        <v>0</v>
      </c>
      <c r="U149" s="177">
        <v>0</v>
      </c>
      <c r="V149" s="177">
        <v>0</v>
      </c>
      <c r="W149" s="177">
        <v>0</v>
      </c>
      <c r="X149" s="177">
        <v>0</v>
      </c>
      <c r="Y149" s="177">
        <v>0</v>
      </c>
      <c r="Z149" s="177">
        <v>0</v>
      </c>
      <c r="AA149" s="177">
        <v>66</v>
      </c>
      <c r="AB149" s="177">
        <v>0</v>
      </c>
      <c r="AC149" s="177">
        <v>198</v>
      </c>
      <c r="AD149" s="177">
        <v>198</v>
      </c>
      <c r="AE149" s="177">
        <v>198</v>
      </c>
      <c r="AF149" s="177">
        <v>0</v>
      </c>
      <c r="AG149" s="177">
        <v>198</v>
      </c>
      <c r="AH149" s="177">
        <v>0</v>
      </c>
      <c r="AI149" s="177">
        <v>132</v>
      </c>
      <c r="AJ149" s="177">
        <v>0</v>
      </c>
      <c r="AK149" s="177">
        <v>0</v>
      </c>
      <c r="AL149" s="177"/>
      <c r="AM149" s="177"/>
      <c r="AN149" s="177"/>
      <c r="AO149" s="173">
        <f t="shared" si="14"/>
        <v>990</v>
      </c>
      <c r="AP149" s="177">
        <f t="shared" si="15"/>
        <v>110</v>
      </c>
      <c r="AQ149" s="50" t="s">
        <v>1941</v>
      </c>
      <c r="AR149" s="58" t="s">
        <v>1826</v>
      </c>
    </row>
    <row r="150" spans="1:44" s="40" customFormat="1" ht="50.15" customHeight="1">
      <c r="A150" s="190" t="s">
        <v>1239</v>
      </c>
      <c r="B150" s="14" t="s">
        <v>1240</v>
      </c>
      <c r="C150" s="14" t="s">
        <v>1230</v>
      </c>
      <c r="D150" s="14" t="s">
        <v>1231</v>
      </c>
      <c r="E150" s="14" t="s">
        <v>1241</v>
      </c>
      <c r="F150" s="14" t="s">
        <v>1235</v>
      </c>
      <c r="G150" s="14" t="s">
        <v>1242</v>
      </c>
      <c r="H150" s="201" t="s">
        <v>32</v>
      </c>
      <c r="I150" s="191">
        <v>41171</v>
      </c>
      <c r="J150" s="177">
        <v>1100</v>
      </c>
      <c r="K150" s="177">
        <f t="shared" si="16"/>
        <v>110</v>
      </c>
      <c r="L150" s="177">
        <f t="shared" si="17"/>
        <v>990</v>
      </c>
      <c r="M150" s="177">
        <v>0</v>
      </c>
      <c r="N150" s="177">
        <v>0</v>
      </c>
      <c r="O150" s="177">
        <v>0</v>
      </c>
      <c r="P150" s="177">
        <v>0</v>
      </c>
      <c r="Q150" s="177">
        <v>0</v>
      </c>
      <c r="R150" s="177">
        <v>0</v>
      </c>
      <c r="S150" s="177">
        <v>0</v>
      </c>
      <c r="T150" s="177">
        <v>0</v>
      </c>
      <c r="U150" s="177">
        <v>0</v>
      </c>
      <c r="V150" s="177">
        <v>0</v>
      </c>
      <c r="W150" s="177">
        <v>0</v>
      </c>
      <c r="X150" s="177">
        <v>0</v>
      </c>
      <c r="Y150" s="177">
        <v>0</v>
      </c>
      <c r="Z150" s="177">
        <v>0</v>
      </c>
      <c r="AA150" s="177">
        <v>66</v>
      </c>
      <c r="AB150" s="177">
        <v>0</v>
      </c>
      <c r="AC150" s="177">
        <v>198</v>
      </c>
      <c r="AD150" s="177">
        <v>198</v>
      </c>
      <c r="AE150" s="177">
        <v>198</v>
      </c>
      <c r="AF150" s="177">
        <v>0</v>
      </c>
      <c r="AG150" s="177">
        <v>198</v>
      </c>
      <c r="AH150" s="177">
        <v>0</v>
      </c>
      <c r="AI150" s="177">
        <v>132</v>
      </c>
      <c r="AJ150" s="177">
        <v>0</v>
      </c>
      <c r="AK150" s="177">
        <v>0</v>
      </c>
      <c r="AL150" s="177"/>
      <c r="AM150" s="177"/>
      <c r="AN150" s="177"/>
      <c r="AO150" s="173">
        <f t="shared" si="14"/>
        <v>990</v>
      </c>
      <c r="AP150" s="177">
        <f t="shared" si="15"/>
        <v>110</v>
      </c>
      <c r="AQ150" s="50" t="s">
        <v>171</v>
      </c>
      <c r="AR150" s="58" t="s">
        <v>1517</v>
      </c>
    </row>
    <row r="151" spans="1:44" s="40" customFormat="1" ht="37.5" customHeight="1">
      <c r="A151" s="190" t="s">
        <v>103</v>
      </c>
      <c r="B151" s="14" t="s">
        <v>101</v>
      </c>
      <c r="C151" s="14" t="s">
        <v>104</v>
      </c>
      <c r="D151" s="14" t="s">
        <v>105</v>
      </c>
      <c r="E151" s="199">
        <v>13002111</v>
      </c>
      <c r="F151" s="14" t="s">
        <v>106</v>
      </c>
      <c r="G151" s="39" t="s">
        <v>1104</v>
      </c>
      <c r="H151" s="14" t="s">
        <v>102</v>
      </c>
      <c r="I151" s="202">
        <v>39326</v>
      </c>
      <c r="J151" s="177">
        <v>1959</v>
      </c>
      <c r="K151" s="177">
        <f t="shared" si="16"/>
        <v>195.9</v>
      </c>
      <c r="L151" s="177">
        <f t="shared" si="17"/>
        <v>1763.1</v>
      </c>
      <c r="M151" s="177">
        <v>0</v>
      </c>
      <c r="N151" s="177">
        <v>0</v>
      </c>
      <c r="O151" s="177">
        <v>0</v>
      </c>
      <c r="P151" s="177">
        <v>0</v>
      </c>
      <c r="Q151" s="177">
        <v>0</v>
      </c>
      <c r="R151" s="177">
        <v>0</v>
      </c>
      <c r="S151" s="177">
        <v>0</v>
      </c>
      <c r="T151" s="177">
        <v>0</v>
      </c>
      <c r="U151" s="177">
        <v>0</v>
      </c>
      <c r="V151" s="15">
        <v>117.54</v>
      </c>
      <c r="W151" s="177">
        <v>352.92</v>
      </c>
      <c r="X151" s="177">
        <v>352.92</v>
      </c>
      <c r="Y151" s="177">
        <v>352.92</v>
      </c>
      <c r="Z151" s="177">
        <v>352.92</v>
      </c>
      <c r="AA151" s="177">
        <v>233.88</v>
      </c>
      <c r="AB151" s="177">
        <v>0</v>
      </c>
      <c r="AC151" s="177">
        <v>0</v>
      </c>
      <c r="AD151" s="177">
        <v>0</v>
      </c>
      <c r="AE151" s="177">
        <v>0</v>
      </c>
      <c r="AF151" s="177">
        <v>0</v>
      </c>
      <c r="AG151" s="177">
        <v>0</v>
      </c>
      <c r="AH151" s="177">
        <v>0</v>
      </c>
      <c r="AI151" s="177">
        <v>0</v>
      </c>
      <c r="AJ151" s="177">
        <v>0</v>
      </c>
      <c r="AK151" s="177">
        <v>0</v>
      </c>
      <c r="AL151" s="177"/>
      <c r="AM151" s="177"/>
      <c r="AN151" s="177"/>
      <c r="AO151" s="173">
        <f t="shared" si="14"/>
        <v>1763.1000000000004</v>
      </c>
      <c r="AP151" s="177">
        <f t="shared" si="15"/>
        <v>195.89999999999964</v>
      </c>
      <c r="AQ151" s="50" t="s">
        <v>1291</v>
      </c>
      <c r="AR151" s="58" t="s">
        <v>107</v>
      </c>
    </row>
    <row r="152" spans="1:44" s="40" customFormat="1" ht="39.75" customHeight="1">
      <c r="A152" s="190" t="s">
        <v>108</v>
      </c>
      <c r="B152" s="14" t="s">
        <v>101</v>
      </c>
      <c r="C152" s="14" t="s">
        <v>109</v>
      </c>
      <c r="D152" s="14" t="s">
        <v>96</v>
      </c>
      <c r="E152" s="14" t="s">
        <v>110</v>
      </c>
      <c r="F152" s="39" t="s">
        <v>111</v>
      </c>
      <c r="G152" s="39" t="s">
        <v>1104</v>
      </c>
      <c r="H152" s="14" t="s">
        <v>112</v>
      </c>
      <c r="I152" s="202">
        <v>39569</v>
      </c>
      <c r="J152" s="177">
        <v>1609.12</v>
      </c>
      <c r="K152" s="177">
        <f t="shared" si="16"/>
        <v>160.91200000000001</v>
      </c>
      <c r="L152" s="177">
        <f t="shared" si="17"/>
        <v>1448.2079999999999</v>
      </c>
      <c r="M152" s="177">
        <v>0</v>
      </c>
      <c r="N152" s="177">
        <v>0</v>
      </c>
      <c r="O152" s="177">
        <v>0</v>
      </c>
      <c r="P152" s="177">
        <v>0</v>
      </c>
      <c r="Q152" s="177">
        <v>0</v>
      </c>
      <c r="R152" s="177">
        <v>0</v>
      </c>
      <c r="S152" s="177">
        <v>0</v>
      </c>
      <c r="T152" s="177">
        <v>0</v>
      </c>
      <c r="U152" s="177">
        <v>0</v>
      </c>
      <c r="V152" s="15">
        <v>0</v>
      </c>
      <c r="W152" s="177">
        <v>197.12</v>
      </c>
      <c r="X152" s="177">
        <v>289.64</v>
      </c>
      <c r="Y152" s="177">
        <v>289.64</v>
      </c>
      <c r="Z152" s="177">
        <v>289.64</v>
      </c>
      <c r="AA152" s="177">
        <v>289.64</v>
      </c>
      <c r="AB152" s="177">
        <v>0</v>
      </c>
      <c r="AC152" s="177">
        <v>92.53</v>
      </c>
      <c r="AD152" s="177">
        <v>0</v>
      </c>
      <c r="AE152" s="177">
        <v>0</v>
      </c>
      <c r="AF152" s="177">
        <v>0</v>
      </c>
      <c r="AG152" s="177">
        <v>0</v>
      </c>
      <c r="AH152" s="177">
        <v>0</v>
      </c>
      <c r="AI152" s="177">
        <v>0</v>
      </c>
      <c r="AJ152" s="177">
        <v>0</v>
      </c>
      <c r="AK152" s="177">
        <v>0</v>
      </c>
      <c r="AL152" s="177"/>
      <c r="AM152" s="177"/>
      <c r="AN152" s="177"/>
      <c r="AO152" s="173">
        <f t="shared" si="14"/>
        <v>1448.2099999999998</v>
      </c>
      <c r="AP152" s="177">
        <f t="shared" si="15"/>
        <v>160.91000000000008</v>
      </c>
      <c r="AQ152" s="50" t="s">
        <v>1114</v>
      </c>
      <c r="AR152" s="58" t="s">
        <v>1686</v>
      </c>
    </row>
    <row r="153" spans="1:44" s="40" customFormat="1" ht="50.15" customHeight="1">
      <c r="A153" s="174" t="s">
        <v>113</v>
      </c>
      <c r="B153" s="39" t="s">
        <v>101</v>
      </c>
      <c r="C153" s="39" t="s">
        <v>109</v>
      </c>
      <c r="D153" s="39" t="s">
        <v>96</v>
      </c>
      <c r="E153" s="39" t="s">
        <v>114</v>
      </c>
      <c r="F153" s="39" t="s">
        <v>111</v>
      </c>
      <c r="G153" s="39" t="s">
        <v>1104</v>
      </c>
      <c r="H153" s="39" t="s">
        <v>112</v>
      </c>
      <c r="I153" s="202">
        <v>39569</v>
      </c>
      <c r="J153" s="177">
        <v>1609.12</v>
      </c>
      <c r="K153" s="177">
        <f t="shared" si="16"/>
        <v>160.91200000000001</v>
      </c>
      <c r="L153" s="177">
        <f t="shared" si="17"/>
        <v>1448.2079999999999</v>
      </c>
      <c r="M153" s="177">
        <v>0</v>
      </c>
      <c r="N153" s="177">
        <v>0</v>
      </c>
      <c r="O153" s="177">
        <v>0</v>
      </c>
      <c r="P153" s="177">
        <v>0</v>
      </c>
      <c r="Q153" s="177">
        <v>0</v>
      </c>
      <c r="R153" s="177">
        <v>0</v>
      </c>
      <c r="S153" s="177">
        <v>0</v>
      </c>
      <c r="T153" s="177">
        <v>0</v>
      </c>
      <c r="U153" s="177">
        <v>0</v>
      </c>
      <c r="V153" s="15">
        <v>0</v>
      </c>
      <c r="W153" s="177">
        <v>197.12</v>
      </c>
      <c r="X153" s="177">
        <v>289.64</v>
      </c>
      <c r="Y153" s="177">
        <v>289.64</v>
      </c>
      <c r="Z153" s="177">
        <v>289.64</v>
      </c>
      <c r="AA153" s="177">
        <v>289.64</v>
      </c>
      <c r="AB153" s="177">
        <v>0</v>
      </c>
      <c r="AC153" s="177">
        <v>92.53</v>
      </c>
      <c r="AD153" s="177">
        <v>0</v>
      </c>
      <c r="AE153" s="177">
        <v>0</v>
      </c>
      <c r="AF153" s="177">
        <v>0</v>
      </c>
      <c r="AG153" s="177">
        <v>0</v>
      </c>
      <c r="AH153" s="177">
        <v>0</v>
      </c>
      <c r="AI153" s="177">
        <v>0</v>
      </c>
      <c r="AJ153" s="177">
        <v>0</v>
      </c>
      <c r="AK153" s="177">
        <v>0</v>
      </c>
      <c r="AL153" s="177"/>
      <c r="AM153" s="177"/>
      <c r="AN153" s="177"/>
      <c r="AO153" s="173">
        <f t="shared" si="14"/>
        <v>1448.2099999999998</v>
      </c>
      <c r="AP153" s="177">
        <f t="shared" si="15"/>
        <v>160.91000000000008</v>
      </c>
      <c r="AQ153" s="50" t="s">
        <v>1117</v>
      </c>
      <c r="AR153" s="58" t="s">
        <v>1376</v>
      </c>
    </row>
    <row r="154" spans="1:44" s="40" customFormat="1" ht="44.25" customHeight="1">
      <c r="A154" s="190" t="s">
        <v>115</v>
      </c>
      <c r="B154" s="14" t="s">
        <v>101</v>
      </c>
      <c r="C154" s="14" t="s">
        <v>109</v>
      </c>
      <c r="D154" s="14" t="s">
        <v>96</v>
      </c>
      <c r="E154" s="14" t="s">
        <v>116</v>
      </c>
      <c r="F154" s="39" t="s">
        <v>111</v>
      </c>
      <c r="G154" s="39" t="s">
        <v>1104</v>
      </c>
      <c r="H154" s="14" t="s">
        <v>112</v>
      </c>
      <c r="I154" s="202">
        <v>39569</v>
      </c>
      <c r="J154" s="177">
        <v>1609.12</v>
      </c>
      <c r="K154" s="177">
        <f t="shared" si="16"/>
        <v>160.91200000000001</v>
      </c>
      <c r="L154" s="177">
        <f t="shared" si="17"/>
        <v>1448.2079999999999</v>
      </c>
      <c r="M154" s="177">
        <v>0</v>
      </c>
      <c r="N154" s="177">
        <v>0</v>
      </c>
      <c r="O154" s="177">
        <v>0</v>
      </c>
      <c r="P154" s="177">
        <v>0</v>
      </c>
      <c r="Q154" s="177">
        <v>0</v>
      </c>
      <c r="R154" s="177">
        <v>0</v>
      </c>
      <c r="S154" s="177">
        <v>0</v>
      </c>
      <c r="T154" s="177">
        <v>0</v>
      </c>
      <c r="U154" s="177">
        <v>0</v>
      </c>
      <c r="V154" s="15">
        <v>0</v>
      </c>
      <c r="W154" s="177">
        <v>197.12</v>
      </c>
      <c r="X154" s="177">
        <v>289.64</v>
      </c>
      <c r="Y154" s="177">
        <v>289.64</v>
      </c>
      <c r="Z154" s="177">
        <v>289.64</v>
      </c>
      <c r="AA154" s="177">
        <v>289.64</v>
      </c>
      <c r="AB154" s="177">
        <v>0</v>
      </c>
      <c r="AC154" s="177">
        <v>92.53</v>
      </c>
      <c r="AD154" s="177">
        <v>0</v>
      </c>
      <c r="AE154" s="177">
        <v>0</v>
      </c>
      <c r="AF154" s="177">
        <v>0</v>
      </c>
      <c r="AG154" s="177">
        <v>0</v>
      </c>
      <c r="AH154" s="177">
        <v>0</v>
      </c>
      <c r="AI154" s="177">
        <v>0</v>
      </c>
      <c r="AJ154" s="177">
        <v>0</v>
      </c>
      <c r="AK154" s="177">
        <v>0</v>
      </c>
      <c r="AL154" s="177"/>
      <c r="AM154" s="177"/>
      <c r="AN154" s="177"/>
      <c r="AO154" s="173">
        <f t="shared" si="14"/>
        <v>1448.2099999999998</v>
      </c>
      <c r="AP154" s="177">
        <f t="shared" si="15"/>
        <v>160.91000000000008</v>
      </c>
      <c r="AQ154" s="50" t="s">
        <v>1288</v>
      </c>
      <c r="AR154" s="58" t="s">
        <v>1287</v>
      </c>
    </row>
    <row r="155" spans="1:44" s="40" customFormat="1" ht="44.25" customHeight="1">
      <c r="A155" s="174" t="s">
        <v>117</v>
      </c>
      <c r="B155" s="39" t="s">
        <v>101</v>
      </c>
      <c r="C155" s="39" t="s">
        <v>109</v>
      </c>
      <c r="D155" s="39" t="s">
        <v>96</v>
      </c>
      <c r="E155" s="39" t="s">
        <v>118</v>
      </c>
      <c r="F155" s="39" t="s">
        <v>111</v>
      </c>
      <c r="G155" s="39" t="s">
        <v>1104</v>
      </c>
      <c r="H155" s="39" t="s">
        <v>112</v>
      </c>
      <c r="I155" s="202">
        <v>39569</v>
      </c>
      <c r="J155" s="177">
        <v>1609.12</v>
      </c>
      <c r="K155" s="177">
        <f t="shared" si="16"/>
        <v>160.91200000000001</v>
      </c>
      <c r="L155" s="177">
        <f t="shared" si="17"/>
        <v>1448.2079999999999</v>
      </c>
      <c r="M155" s="177">
        <v>0</v>
      </c>
      <c r="N155" s="177">
        <v>0</v>
      </c>
      <c r="O155" s="177">
        <v>0</v>
      </c>
      <c r="P155" s="177">
        <v>0</v>
      </c>
      <c r="Q155" s="177">
        <v>0</v>
      </c>
      <c r="R155" s="177">
        <v>0</v>
      </c>
      <c r="S155" s="177">
        <v>0</v>
      </c>
      <c r="T155" s="177">
        <v>0</v>
      </c>
      <c r="U155" s="177">
        <v>0</v>
      </c>
      <c r="V155" s="15">
        <v>0</v>
      </c>
      <c r="W155" s="177">
        <v>197.12</v>
      </c>
      <c r="X155" s="177">
        <v>289.64</v>
      </c>
      <c r="Y155" s="177">
        <v>289.64</v>
      </c>
      <c r="Z155" s="177">
        <v>289.64</v>
      </c>
      <c r="AA155" s="177">
        <v>289.64</v>
      </c>
      <c r="AB155" s="177">
        <v>0</v>
      </c>
      <c r="AC155" s="177">
        <v>92.53</v>
      </c>
      <c r="AD155" s="177">
        <v>0</v>
      </c>
      <c r="AE155" s="177">
        <v>0</v>
      </c>
      <c r="AF155" s="177">
        <v>0</v>
      </c>
      <c r="AG155" s="177">
        <v>0</v>
      </c>
      <c r="AH155" s="177">
        <v>0</v>
      </c>
      <c r="AI155" s="177">
        <v>0</v>
      </c>
      <c r="AJ155" s="177">
        <v>0</v>
      </c>
      <c r="AK155" s="177">
        <v>0</v>
      </c>
      <c r="AL155" s="177"/>
      <c r="AM155" s="177"/>
      <c r="AN155" s="177"/>
      <c r="AO155" s="173">
        <f t="shared" si="14"/>
        <v>1448.2099999999998</v>
      </c>
      <c r="AP155" s="177">
        <f t="shared" si="15"/>
        <v>160.91000000000008</v>
      </c>
      <c r="AQ155" s="50" t="s">
        <v>1592</v>
      </c>
      <c r="AR155" s="58" t="s">
        <v>1518</v>
      </c>
    </row>
    <row r="156" spans="1:44" s="40" customFormat="1" ht="42" customHeight="1">
      <c r="A156" s="190" t="s">
        <v>120</v>
      </c>
      <c r="B156" s="14" t="s">
        <v>101</v>
      </c>
      <c r="C156" s="14" t="s">
        <v>109</v>
      </c>
      <c r="D156" s="14" t="s">
        <v>96</v>
      </c>
      <c r="E156" s="14" t="s">
        <v>121</v>
      </c>
      <c r="F156" s="39" t="s">
        <v>111</v>
      </c>
      <c r="G156" s="39" t="s">
        <v>1104</v>
      </c>
      <c r="H156" s="14" t="s">
        <v>112</v>
      </c>
      <c r="I156" s="202">
        <v>39569</v>
      </c>
      <c r="J156" s="177">
        <v>1609.12</v>
      </c>
      <c r="K156" s="177">
        <f t="shared" si="16"/>
        <v>160.91200000000001</v>
      </c>
      <c r="L156" s="177">
        <f t="shared" si="17"/>
        <v>1448.2079999999999</v>
      </c>
      <c r="M156" s="177">
        <v>0</v>
      </c>
      <c r="N156" s="177">
        <v>0</v>
      </c>
      <c r="O156" s="177">
        <v>0</v>
      </c>
      <c r="P156" s="177">
        <v>0</v>
      </c>
      <c r="Q156" s="177">
        <v>0</v>
      </c>
      <c r="R156" s="177">
        <v>0</v>
      </c>
      <c r="S156" s="177">
        <v>0</v>
      </c>
      <c r="T156" s="177">
        <v>0</v>
      </c>
      <c r="U156" s="177">
        <v>0</v>
      </c>
      <c r="V156" s="15">
        <v>0</v>
      </c>
      <c r="W156" s="177">
        <v>197.12</v>
      </c>
      <c r="X156" s="177">
        <v>289.64</v>
      </c>
      <c r="Y156" s="177">
        <v>289.64</v>
      </c>
      <c r="Z156" s="177">
        <v>289.64</v>
      </c>
      <c r="AA156" s="177">
        <v>289.64</v>
      </c>
      <c r="AB156" s="177">
        <v>0</v>
      </c>
      <c r="AC156" s="177">
        <v>92.53</v>
      </c>
      <c r="AD156" s="177">
        <v>0</v>
      </c>
      <c r="AE156" s="177">
        <v>0</v>
      </c>
      <c r="AF156" s="177">
        <v>0</v>
      </c>
      <c r="AG156" s="177">
        <v>0</v>
      </c>
      <c r="AH156" s="177">
        <v>0</v>
      </c>
      <c r="AI156" s="177">
        <v>0</v>
      </c>
      <c r="AJ156" s="177">
        <v>0</v>
      </c>
      <c r="AK156" s="177">
        <v>0</v>
      </c>
      <c r="AL156" s="177"/>
      <c r="AM156" s="177"/>
      <c r="AN156" s="177"/>
      <c r="AO156" s="173">
        <f t="shared" si="14"/>
        <v>1448.2099999999998</v>
      </c>
      <c r="AP156" s="177">
        <f t="shared" si="15"/>
        <v>160.91000000000008</v>
      </c>
      <c r="AQ156" s="50" t="s">
        <v>1770</v>
      </c>
      <c r="AR156" s="58" t="s">
        <v>1588</v>
      </c>
    </row>
    <row r="157" spans="1:44" s="40" customFormat="1" ht="42.75" customHeight="1">
      <c r="A157" s="190" t="s">
        <v>122</v>
      </c>
      <c r="B157" s="14" t="s">
        <v>101</v>
      </c>
      <c r="C157" s="14" t="s">
        <v>109</v>
      </c>
      <c r="D157" s="14" t="s">
        <v>96</v>
      </c>
      <c r="E157" s="14" t="s">
        <v>123</v>
      </c>
      <c r="F157" s="39" t="s">
        <v>111</v>
      </c>
      <c r="G157" s="39" t="s">
        <v>1104</v>
      </c>
      <c r="H157" s="14" t="s">
        <v>112</v>
      </c>
      <c r="I157" s="202">
        <v>39569</v>
      </c>
      <c r="J157" s="177">
        <v>1609.12</v>
      </c>
      <c r="K157" s="177">
        <f t="shared" si="16"/>
        <v>160.91200000000001</v>
      </c>
      <c r="L157" s="177">
        <f t="shared" si="17"/>
        <v>1448.2079999999999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R157" s="177">
        <v>0</v>
      </c>
      <c r="S157" s="177">
        <v>0</v>
      </c>
      <c r="T157" s="177">
        <v>0</v>
      </c>
      <c r="U157" s="177">
        <v>0</v>
      </c>
      <c r="V157" s="15">
        <v>0</v>
      </c>
      <c r="W157" s="177">
        <v>197.12</v>
      </c>
      <c r="X157" s="177">
        <v>289.64</v>
      </c>
      <c r="Y157" s="177">
        <v>289.64</v>
      </c>
      <c r="Z157" s="177">
        <v>289.64</v>
      </c>
      <c r="AA157" s="177">
        <v>289.64</v>
      </c>
      <c r="AB157" s="177">
        <v>0</v>
      </c>
      <c r="AC157" s="177">
        <v>92.53</v>
      </c>
      <c r="AD157" s="177">
        <v>0</v>
      </c>
      <c r="AE157" s="177">
        <v>0</v>
      </c>
      <c r="AF157" s="177">
        <v>0</v>
      </c>
      <c r="AG157" s="177">
        <v>0</v>
      </c>
      <c r="AH157" s="177">
        <v>0</v>
      </c>
      <c r="AI157" s="177">
        <v>0</v>
      </c>
      <c r="AJ157" s="177">
        <v>0</v>
      </c>
      <c r="AK157" s="177">
        <v>0</v>
      </c>
      <c r="AL157" s="177"/>
      <c r="AM157" s="177"/>
      <c r="AN157" s="177"/>
      <c r="AO157" s="173">
        <f t="shared" si="14"/>
        <v>1448.2099999999998</v>
      </c>
      <c r="AP157" s="177">
        <f t="shared" si="15"/>
        <v>160.91000000000008</v>
      </c>
      <c r="AQ157" s="50" t="s">
        <v>119</v>
      </c>
      <c r="AR157" s="58" t="s">
        <v>206</v>
      </c>
    </row>
    <row r="158" spans="1:44" s="40" customFormat="1" ht="42" customHeight="1">
      <c r="A158" s="174" t="s">
        <v>124</v>
      </c>
      <c r="B158" s="39" t="s">
        <v>101</v>
      </c>
      <c r="C158" s="39" t="s">
        <v>109</v>
      </c>
      <c r="D158" s="39" t="s">
        <v>96</v>
      </c>
      <c r="E158" s="39" t="s">
        <v>125</v>
      </c>
      <c r="F158" s="39" t="s">
        <v>111</v>
      </c>
      <c r="G158" s="39" t="s">
        <v>1104</v>
      </c>
      <c r="H158" s="39" t="s">
        <v>112</v>
      </c>
      <c r="I158" s="202">
        <v>39569</v>
      </c>
      <c r="J158" s="177">
        <v>1609.12</v>
      </c>
      <c r="K158" s="177">
        <f t="shared" si="16"/>
        <v>160.91200000000001</v>
      </c>
      <c r="L158" s="177">
        <f t="shared" si="17"/>
        <v>1448.2079999999999</v>
      </c>
      <c r="M158" s="177">
        <v>0</v>
      </c>
      <c r="N158" s="177">
        <v>0</v>
      </c>
      <c r="O158" s="177">
        <v>0</v>
      </c>
      <c r="P158" s="177">
        <v>0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5">
        <v>0</v>
      </c>
      <c r="W158" s="177">
        <v>197.12</v>
      </c>
      <c r="X158" s="177">
        <v>289.64</v>
      </c>
      <c r="Y158" s="177">
        <v>289.64</v>
      </c>
      <c r="Z158" s="177">
        <v>289.64</v>
      </c>
      <c r="AA158" s="177">
        <v>289.64</v>
      </c>
      <c r="AB158" s="177">
        <v>0</v>
      </c>
      <c r="AC158" s="177">
        <v>92.53</v>
      </c>
      <c r="AD158" s="177">
        <v>0</v>
      </c>
      <c r="AE158" s="177">
        <v>0</v>
      </c>
      <c r="AF158" s="177">
        <v>0</v>
      </c>
      <c r="AG158" s="177">
        <v>0</v>
      </c>
      <c r="AH158" s="177">
        <v>0</v>
      </c>
      <c r="AI158" s="177">
        <v>0</v>
      </c>
      <c r="AJ158" s="177">
        <v>0</v>
      </c>
      <c r="AK158" s="177">
        <v>0</v>
      </c>
      <c r="AL158" s="177"/>
      <c r="AM158" s="177"/>
      <c r="AN158" s="177"/>
      <c r="AO158" s="173">
        <f t="shared" si="14"/>
        <v>1448.2099999999998</v>
      </c>
      <c r="AP158" s="177">
        <f t="shared" si="15"/>
        <v>160.91000000000008</v>
      </c>
      <c r="AQ158" s="50" t="s">
        <v>1117</v>
      </c>
      <c r="AR158" s="58" t="s">
        <v>1275</v>
      </c>
    </row>
    <row r="159" spans="1:44" s="40" customFormat="1" ht="36.75" customHeight="1">
      <c r="A159" s="190" t="s">
        <v>130</v>
      </c>
      <c r="B159" s="14" t="s">
        <v>101</v>
      </c>
      <c r="C159" s="14" t="s">
        <v>126</v>
      </c>
      <c r="D159" s="14" t="s">
        <v>127</v>
      </c>
      <c r="E159" s="14" t="s">
        <v>131</v>
      </c>
      <c r="F159" s="39" t="s">
        <v>128</v>
      </c>
      <c r="G159" s="39" t="s">
        <v>1104</v>
      </c>
      <c r="H159" s="14" t="s">
        <v>10</v>
      </c>
      <c r="I159" s="202">
        <v>40452</v>
      </c>
      <c r="J159" s="177">
        <v>1173.6199999999999</v>
      </c>
      <c r="K159" s="177">
        <f t="shared" si="16"/>
        <v>117.36199999999999</v>
      </c>
      <c r="L159" s="177">
        <f t="shared" si="17"/>
        <v>1056.2579999999998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77">
        <v>0</v>
      </c>
      <c r="S159" s="15">
        <v>0</v>
      </c>
      <c r="T159" s="15">
        <v>0</v>
      </c>
      <c r="U159" s="15">
        <v>0</v>
      </c>
      <c r="V159" s="15">
        <v>0</v>
      </c>
      <c r="W159" s="177">
        <v>0</v>
      </c>
      <c r="X159" s="177">
        <v>0</v>
      </c>
      <c r="Y159" s="177">
        <v>52.81</v>
      </c>
      <c r="Z159" s="177">
        <v>211.25</v>
      </c>
      <c r="AA159" s="177">
        <v>211.25</v>
      </c>
      <c r="AB159" s="177">
        <v>0</v>
      </c>
      <c r="AC159" s="177">
        <v>211.25</v>
      </c>
      <c r="AD159" s="177">
        <v>211.25</v>
      </c>
      <c r="AE159" s="177">
        <v>158.44999999999999</v>
      </c>
      <c r="AF159" s="177">
        <v>0</v>
      </c>
      <c r="AG159" s="177">
        <v>0</v>
      </c>
      <c r="AH159" s="177">
        <v>0</v>
      </c>
      <c r="AI159" s="177">
        <v>0</v>
      </c>
      <c r="AJ159" s="177">
        <v>0</v>
      </c>
      <c r="AK159" s="177">
        <v>0</v>
      </c>
      <c r="AL159" s="177"/>
      <c r="AM159" s="177"/>
      <c r="AN159" s="177"/>
      <c r="AO159" s="173">
        <f t="shared" si="14"/>
        <v>1056.26</v>
      </c>
      <c r="AP159" s="177">
        <f t="shared" si="15"/>
        <v>117.3599999999999</v>
      </c>
      <c r="AQ159" s="50" t="s">
        <v>1939</v>
      </c>
      <c r="AR159" s="58" t="s">
        <v>176</v>
      </c>
    </row>
    <row r="160" spans="1:44" s="40" customFormat="1" ht="39.75" customHeight="1">
      <c r="A160" s="190" t="s">
        <v>132</v>
      </c>
      <c r="B160" s="14" t="s">
        <v>101</v>
      </c>
      <c r="C160" s="14" t="s">
        <v>126</v>
      </c>
      <c r="D160" s="14" t="s">
        <v>127</v>
      </c>
      <c r="E160" s="14" t="s">
        <v>133</v>
      </c>
      <c r="F160" s="39" t="s">
        <v>128</v>
      </c>
      <c r="G160" s="39" t="s">
        <v>1104</v>
      </c>
      <c r="H160" s="14" t="s">
        <v>10</v>
      </c>
      <c r="I160" s="202">
        <v>40452</v>
      </c>
      <c r="J160" s="177">
        <v>1173.6199999999999</v>
      </c>
      <c r="K160" s="177">
        <f t="shared" si="16"/>
        <v>117.36199999999999</v>
      </c>
      <c r="L160" s="177">
        <f t="shared" si="17"/>
        <v>1056.2579999999998</v>
      </c>
      <c r="M160" s="177">
        <v>0</v>
      </c>
      <c r="N160" s="177">
        <v>0</v>
      </c>
      <c r="O160" s="177">
        <v>0</v>
      </c>
      <c r="P160" s="177">
        <v>0</v>
      </c>
      <c r="Q160" s="177">
        <v>0</v>
      </c>
      <c r="R160" s="177">
        <v>0</v>
      </c>
      <c r="S160" s="177">
        <v>0</v>
      </c>
      <c r="T160" s="177">
        <v>0</v>
      </c>
      <c r="U160" s="177">
        <v>0</v>
      </c>
      <c r="V160" s="15">
        <v>0</v>
      </c>
      <c r="W160" s="15">
        <v>0</v>
      </c>
      <c r="X160" s="15">
        <v>0</v>
      </c>
      <c r="Y160" s="15">
        <v>52.81</v>
      </c>
      <c r="Z160" s="15">
        <v>211.25</v>
      </c>
      <c r="AA160" s="177">
        <v>211.25</v>
      </c>
      <c r="AB160" s="177">
        <v>0</v>
      </c>
      <c r="AC160" s="15">
        <v>211.25</v>
      </c>
      <c r="AD160" s="177">
        <v>211.25</v>
      </c>
      <c r="AE160" s="177">
        <v>158.44999999999999</v>
      </c>
      <c r="AF160" s="177">
        <v>0</v>
      </c>
      <c r="AG160" s="177">
        <v>0</v>
      </c>
      <c r="AH160" s="177">
        <v>0</v>
      </c>
      <c r="AI160" s="177">
        <v>0</v>
      </c>
      <c r="AJ160" s="177">
        <v>0</v>
      </c>
      <c r="AK160" s="177">
        <v>0</v>
      </c>
      <c r="AL160" s="177"/>
      <c r="AM160" s="177"/>
      <c r="AN160" s="177"/>
      <c r="AO160" s="173">
        <f t="shared" si="14"/>
        <v>1056.26</v>
      </c>
      <c r="AP160" s="177">
        <f t="shared" si="15"/>
        <v>117.3599999999999</v>
      </c>
      <c r="AQ160" s="50" t="s">
        <v>1311</v>
      </c>
      <c r="AR160" s="58" t="s">
        <v>184</v>
      </c>
    </row>
    <row r="161" spans="1:44" s="40" customFormat="1" ht="39.75" customHeight="1">
      <c r="A161" s="190" t="s">
        <v>134</v>
      </c>
      <c r="B161" s="14" t="s">
        <v>101</v>
      </c>
      <c r="C161" s="14" t="s">
        <v>135</v>
      </c>
      <c r="D161" s="14" t="s">
        <v>96</v>
      </c>
      <c r="E161" s="14" t="s">
        <v>136</v>
      </c>
      <c r="F161" s="39" t="s">
        <v>137</v>
      </c>
      <c r="G161" s="39" t="s">
        <v>1104</v>
      </c>
      <c r="H161" s="14" t="s">
        <v>10</v>
      </c>
      <c r="I161" s="202">
        <v>40452</v>
      </c>
      <c r="J161" s="177">
        <v>1390</v>
      </c>
      <c r="K161" s="177">
        <f t="shared" si="16"/>
        <v>139</v>
      </c>
      <c r="L161" s="177">
        <f t="shared" si="17"/>
        <v>1251</v>
      </c>
      <c r="M161" s="177">
        <v>0</v>
      </c>
      <c r="N161" s="177">
        <v>0</v>
      </c>
      <c r="O161" s="177">
        <v>0</v>
      </c>
      <c r="P161" s="177">
        <v>0</v>
      </c>
      <c r="Q161" s="177">
        <v>0</v>
      </c>
      <c r="R161" s="177">
        <v>0</v>
      </c>
      <c r="S161" s="177">
        <v>0</v>
      </c>
      <c r="T161" s="177">
        <v>0</v>
      </c>
      <c r="U161" s="177">
        <v>0</v>
      </c>
      <c r="V161" s="15">
        <v>0</v>
      </c>
      <c r="W161" s="177">
        <v>0</v>
      </c>
      <c r="X161" s="177">
        <v>0</v>
      </c>
      <c r="Y161" s="177">
        <v>0</v>
      </c>
      <c r="Z161" s="177">
        <v>250.2</v>
      </c>
      <c r="AA161" s="177">
        <v>250.2</v>
      </c>
      <c r="AB161" s="177">
        <v>0</v>
      </c>
      <c r="AC161" s="177">
        <v>250.2</v>
      </c>
      <c r="AD161" s="177">
        <v>250.2</v>
      </c>
      <c r="AE161" s="177">
        <v>250.2</v>
      </c>
      <c r="AF161" s="177">
        <v>0</v>
      </c>
      <c r="AG161" s="177">
        <v>0</v>
      </c>
      <c r="AH161" s="177">
        <v>0</v>
      </c>
      <c r="AI161" s="177">
        <v>0</v>
      </c>
      <c r="AJ161" s="177">
        <v>0</v>
      </c>
      <c r="AK161" s="177">
        <v>0</v>
      </c>
      <c r="AL161" s="177"/>
      <c r="AM161" s="177"/>
      <c r="AN161" s="177"/>
      <c r="AO161" s="173">
        <f t="shared" si="14"/>
        <v>1251</v>
      </c>
      <c r="AP161" s="177">
        <f t="shared" si="15"/>
        <v>139</v>
      </c>
      <c r="AQ161" s="50" t="s">
        <v>1300</v>
      </c>
      <c r="AR161" s="58" t="s">
        <v>1362</v>
      </c>
    </row>
    <row r="162" spans="1:44" s="40" customFormat="1" ht="37.5" customHeight="1">
      <c r="A162" s="190" t="s">
        <v>138</v>
      </c>
      <c r="B162" s="14" t="s">
        <v>101</v>
      </c>
      <c r="C162" s="14" t="s">
        <v>139</v>
      </c>
      <c r="D162" s="14" t="s">
        <v>99</v>
      </c>
      <c r="E162" s="14" t="s">
        <v>140</v>
      </c>
      <c r="F162" s="39" t="s">
        <v>141</v>
      </c>
      <c r="G162" s="39" t="s">
        <v>1104</v>
      </c>
      <c r="H162" s="14" t="s">
        <v>102</v>
      </c>
      <c r="I162" s="202">
        <v>40695</v>
      </c>
      <c r="J162" s="177">
        <v>799</v>
      </c>
      <c r="K162" s="177">
        <f t="shared" si="16"/>
        <v>79.900000000000006</v>
      </c>
      <c r="L162" s="177">
        <f t="shared" si="17"/>
        <v>719.1</v>
      </c>
      <c r="M162" s="177">
        <v>0</v>
      </c>
      <c r="N162" s="177">
        <v>0</v>
      </c>
      <c r="O162" s="177">
        <v>0</v>
      </c>
      <c r="P162" s="177">
        <v>0</v>
      </c>
      <c r="Q162" s="177">
        <v>0</v>
      </c>
      <c r="R162" s="177">
        <v>0</v>
      </c>
      <c r="S162" s="177">
        <v>0</v>
      </c>
      <c r="T162" s="177">
        <v>0</v>
      </c>
      <c r="U162" s="177">
        <v>0</v>
      </c>
      <c r="V162" s="15">
        <v>0</v>
      </c>
      <c r="W162" s="177">
        <v>0</v>
      </c>
      <c r="X162" s="177">
        <v>0</v>
      </c>
      <c r="Y162" s="177">
        <v>0</v>
      </c>
      <c r="Z162" s="177">
        <v>71.91</v>
      </c>
      <c r="AA162" s="177">
        <v>143.82</v>
      </c>
      <c r="AB162" s="177">
        <v>0</v>
      </c>
      <c r="AC162" s="177">
        <v>143.82</v>
      </c>
      <c r="AD162" s="177">
        <v>143.82</v>
      </c>
      <c r="AE162" s="177">
        <v>143.82</v>
      </c>
      <c r="AF162" s="177">
        <v>0</v>
      </c>
      <c r="AG162" s="177">
        <v>71.91</v>
      </c>
      <c r="AH162" s="177">
        <v>0</v>
      </c>
      <c r="AI162" s="177">
        <v>0</v>
      </c>
      <c r="AJ162" s="177">
        <v>0</v>
      </c>
      <c r="AK162" s="177">
        <v>0</v>
      </c>
      <c r="AL162" s="177"/>
      <c r="AM162" s="177"/>
      <c r="AN162" s="177"/>
      <c r="AO162" s="173">
        <f t="shared" si="14"/>
        <v>719.09999999999991</v>
      </c>
      <c r="AP162" s="177">
        <f t="shared" si="15"/>
        <v>79.900000000000091</v>
      </c>
      <c r="AQ162" s="50" t="s">
        <v>142</v>
      </c>
      <c r="AR162" s="58" t="s">
        <v>143</v>
      </c>
    </row>
    <row r="163" spans="1:44" s="40" customFormat="1" ht="37.5" customHeight="1">
      <c r="A163" s="174" t="s">
        <v>144</v>
      </c>
      <c r="B163" s="39" t="s">
        <v>101</v>
      </c>
      <c r="C163" s="39" t="s">
        <v>139</v>
      </c>
      <c r="D163" s="39" t="s">
        <v>99</v>
      </c>
      <c r="E163" s="39" t="s">
        <v>145</v>
      </c>
      <c r="F163" s="39" t="s">
        <v>141</v>
      </c>
      <c r="G163" s="39" t="s">
        <v>1104</v>
      </c>
      <c r="H163" s="39" t="s">
        <v>102</v>
      </c>
      <c r="I163" s="202">
        <v>40695</v>
      </c>
      <c r="J163" s="177">
        <v>799</v>
      </c>
      <c r="K163" s="177">
        <f t="shared" si="16"/>
        <v>79.900000000000006</v>
      </c>
      <c r="L163" s="177">
        <f t="shared" si="17"/>
        <v>719.1</v>
      </c>
      <c r="M163" s="177">
        <v>0</v>
      </c>
      <c r="N163" s="177">
        <v>0</v>
      </c>
      <c r="O163" s="177">
        <v>0</v>
      </c>
      <c r="P163" s="177">
        <v>0</v>
      </c>
      <c r="Q163" s="177">
        <v>0</v>
      </c>
      <c r="R163" s="177">
        <v>0</v>
      </c>
      <c r="S163" s="177">
        <v>0</v>
      </c>
      <c r="T163" s="177">
        <v>0</v>
      </c>
      <c r="U163" s="177">
        <v>0</v>
      </c>
      <c r="V163" s="15">
        <v>0</v>
      </c>
      <c r="W163" s="177">
        <v>0</v>
      </c>
      <c r="X163" s="177">
        <v>0</v>
      </c>
      <c r="Y163" s="177">
        <v>0</v>
      </c>
      <c r="Z163" s="177">
        <v>71.91</v>
      </c>
      <c r="AA163" s="177">
        <v>143.82</v>
      </c>
      <c r="AB163" s="177">
        <v>0</v>
      </c>
      <c r="AC163" s="177">
        <v>143.82</v>
      </c>
      <c r="AD163" s="177">
        <v>143.82</v>
      </c>
      <c r="AE163" s="177">
        <v>143.82</v>
      </c>
      <c r="AF163" s="177">
        <v>0</v>
      </c>
      <c r="AG163" s="177">
        <v>71.91</v>
      </c>
      <c r="AH163" s="177">
        <v>0</v>
      </c>
      <c r="AI163" s="177">
        <v>0</v>
      </c>
      <c r="AJ163" s="177">
        <v>0</v>
      </c>
      <c r="AK163" s="177">
        <v>0</v>
      </c>
      <c r="AL163" s="177"/>
      <c r="AM163" s="177"/>
      <c r="AN163" s="177"/>
      <c r="AO163" s="173">
        <f t="shared" si="14"/>
        <v>719.09999999999991</v>
      </c>
      <c r="AP163" s="177">
        <f t="shared" si="15"/>
        <v>79.900000000000091</v>
      </c>
      <c r="AQ163" s="50" t="s">
        <v>1117</v>
      </c>
      <c r="AR163" s="58" t="s">
        <v>1275</v>
      </c>
    </row>
    <row r="164" spans="1:44" s="40" customFormat="1" ht="50.15" customHeight="1">
      <c r="A164" s="190" t="s">
        <v>681</v>
      </c>
      <c r="B164" s="14" t="s">
        <v>101</v>
      </c>
      <c r="C164" s="14" t="s">
        <v>699</v>
      </c>
      <c r="D164" s="14" t="s">
        <v>99</v>
      </c>
      <c r="E164" s="14" t="s">
        <v>690</v>
      </c>
      <c r="F164" s="39" t="s">
        <v>700</v>
      </c>
      <c r="G164" s="39" t="s">
        <v>1104</v>
      </c>
      <c r="H164" s="14" t="s">
        <v>701</v>
      </c>
      <c r="I164" s="202">
        <v>41222</v>
      </c>
      <c r="J164" s="177">
        <v>2801.06</v>
      </c>
      <c r="K164" s="177">
        <f t="shared" si="16"/>
        <v>280.10599999999999</v>
      </c>
      <c r="L164" s="177">
        <f t="shared" si="17"/>
        <v>2520.9539999999997</v>
      </c>
      <c r="M164" s="177">
        <v>0</v>
      </c>
      <c r="N164" s="177">
        <v>0</v>
      </c>
      <c r="O164" s="177">
        <v>0</v>
      </c>
      <c r="P164" s="177">
        <v>0</v>
      </c>
      <c r="Q164" s="177">
        <v>0</v>
      </c>
      <c r="R164" s="177">
        <v>0</v>
      </c>
      <c r="S164" s="177">
        <v>0</v>
      </c>
      <c r="T164" s="177">
        <v>0</v>
      </c>
      <c r="U164" s="177">
        <v>0</v>
      </c>
      <c r="V164" s="15">
        <v>0</v>
      </c>
      <c r="W164" s="177">
        <v>0</v>
      </c>
      <c r="X164" s="177">
        <v>0</v>
      </c>
      <c r="Y164" s="177">
        <v>0</v>
      </c>
      <c r="Z164" s="177">
        <v>0</v>
      </c>
      <c r="AA164" s="177">
        <v>77.03</v>
      </c>
      <c r="AB164" s="177">
        <v>0</v>
      </c>
      <c r="AC164" s="177">
        <v>504.19</v>
      </c>
      <c r="AD164" s="177">
        <v>504.19</v>
      </c>
      <c r="AE164" s="177">
        <v>504.19</v>
      </c>
      <c r="AF164" s="177">
        <v>0</v>
      </c>
      <c r="AG164" s="177">
        <v>504.19</v>
      </c>
      <c r="AH164" s="177">
        <v>0</v>
      </c>
      <c r="AI164" s="177">
        <v>427.16</v>
      </c>
      <c r="AJ164" s="177">
        <v>0</v>
      </c>
      <c r="AK164" s="177">
        <v>0</v>
      </c>
      <c r="AL164" s="177"/>
      <c r="AM164" s="177"/>
      <c r="AN164" s="177"/>
      <c r="AO164" s="173">
        <f t="shared" si="14"/>
        <v>2520.9499999999998</v>
      </c>
      <c r="AP164" s="177">
        <f t="shared" si="15"/>
        <v>280.11000000000013</v>
      </c>
      <c r="AQ164" s="50" t="s">
        <v>1315</v>
      </c>
      <c r="AR164" s="58" t="s">
        <v>1316</v>
      </c>
    </row>
    <row r="165" spans="1:44" s="40" customFormat="1" ht="50.15" customHeight="1">
      <c r="A165" s="174" t="s">
        <v>682</v>
      </c>
      <c r="B165" s="39" t="s">
        <v>101</v>
      </c>
      <c r="C165" s="39" t="s">
        <v>699</v>
      </c>
      <c r="D165" s="39" t="s">
        <v>99</v>
      </c>
      <c r="E165" s="39" t="s">
        <v>691</v>
      </c>
      <c r="F165" s="39" t="s">
        <v>700</v>
      </c>
      <c r="G165" s="39" t="s">
        <v>1104</v>
      </c>
      <c r="H165" s="39" t="s">
        <v>701</v>
      </c>
      <c r="I165" s="202">
        <v>41222</v>
      </c>
      <c r="J165" s="177">
        <v>2801.06</v>
      </c>
      <c r="K165" s="177">
        <f t="shared" si="16"/>
        <v>280.10599999999999</v>
      </c>
      <c r="L165" s="177">
        <f t="shared" si="17"/>
        <v>2520.9539999999997</v>
      </c>
      <c r="M165" s="177">
        <v>0</v>
      </c>
      <c r="N165" s="177">
        <v>0</v>
      </c>
      <c r="O165" s="177">
        <v>0</v>
      </c>
      <c r="P165" s="177">
        <v>0</v>
      </c>
      <c r="Q165" s="177">
        <v>0</v>
      </c>
      <c r="R165" s="177">
        <v>0</v>
      </c>
      <c r="S165" s="177">
        <v>0</v>
      </c>
      <c r="T165" s="177">
        <v>0</v>
      </c>
      <c r="U165" s="177">
        <v>0</v>
      </c>
      <c r="V165" s="15">
        <v>0</v>
      </c>
      <c r="W165" s="177">
        <v>0</v>
      </c>
      <c r="X165" s="177">
        <v>0</v>
      </c>
      <c r="Y165" s="177">
        <v>0</v>
      </c>
      <c r="Z165" s="177">
        <v>0</v>
      </c>
      <c r="AA165" s="177">
        <v>77.03</v>
      </c>
      <c r="AB165" s="177">
        <v>0</v>
      </c>
      <c r="AC165" s="177">
        <v>504.19</v>
      </c>
      <c r="AD165" s="177">
        <v>504.19</v>
      </c>
      <c r="AE165" s="177">
        <v>504.19</v>
      </c>
      <c r="AF165" s="177">
        <v>0</v>
      </c>
      <c r="AG165" s="177">
        <v>504.19</v>
      </c>
      <c r="AH165" s="177">
        <v>0</v>
      </c>
      <c r="AI165" s="177">
        <v>427.16</v>
      </c>
      <c r="AJ165" s="177">
        <v>0</v>
      </c>
      <c r="AK165" s="177">
        <v>0</v>
      </c>
      <c r="AL165" s="177"/>
      <c r="AM165" s="177"/>
      <c r="AN165" s="177"/>
      <c r="AO165" s="173">
        <f t="shared" si="14"/>
        <v>2520.9499999999998</v>
      </c>
      <c r="AP165" s="177">
        <f t="shared" si="15"/>
        <v>280.11000000000013</v>
      </c>
      <c r="AQ165" s="50" t="s">
        <v>1117</v>
      </c>
      <c r="AR165" s="58" t="s">
        <v>1275</v>
      </c>
    </row>
    <row r="166" spans="1:44" s="40" customFormat="1" ht="50.15" customHeight="1">
      <c r="A166" s="190" t="s">
        <v>683</v>
      </c>
      <c r="B166" s="14" t="s">
        <v>101</v>
      </c>
      <c r="C166" s="14" t="s">
        <v>699</v>
      </c>
      <c r="D166" s="14" t="s">
        <v>99</v>
      </c>
      <c r="E166" s="14" t="s">
        <v>692</v>
      </c>
      <c r="F166" s="39" t="s">
        <v>700</v>
      </c>
      <c r="G166" s="39" t="s">
        <v>1104</v>
      </c>
      <c r="H166" s="14" t="s">
        <v>701</v>
      </c>
      <c r="I166" s="202">
        <v>41222</v>
      </c>
      <c r="J166" s="177">
        <v>2801.06</v>
      </c>
      <c r="K166" s="177">
        <f t="shared" si="16"/>
        <v>280.10599999999999</v>
      </c>
      <c r="L166" s="177">
        <f t="shared" si="17"/>
        <v>2520.9539999999997</v>
      </c>
      <c r="M166" s="177">
        <v>0</v>
      </c>
      <c r="N166" s="177">
        <v>0</v>
      </c>
      <c r="O166" s="177">
        <v>0</v>
      </c>
      <c r="P166" s="177">
        <v>0</v>
      </c>
      <c r="Q166" s="177">
        <v>0</v>
      </c>
      <c r="R166" s="177">
        <v>0</v>
      </c>
      <c r="S166" s="177">
        <v>0</v>
      </c>
      <c r="T166" s="177">
        <v>0</v>
      </c>
      <c r="U166" s="177">
        <v>0</v>
      </c>
      <c r="V166" s="15">
        <v>0</v>
      </c>
      <c r="W166" s="177">
        <v>0</v>
      </c>
      <c r="X166" s="177">
        <v>0</v>
      </c>
      <c r="Y166" s="177">
        <v>0</v>
      </c>
      <c r="Z166" s="177">
        <v>0</v>
      </c>
      <c r="AA166" s="177">
        <v>77.03</v>
      </c>
      <c r="AB166" s="177">
        <v>0</v>
      </c>
      <c r="AC166" s="177">
        <v>504.19</v>
      </c>
      <c r="AD166" s="177">
        <v>504.19</v>
      </c>
      <c r="AE166" s="177">
        <v>504.19</v>
      </c>
      <c r="AF166" s="177">
        <v>0</v>
      </c>
      <c r="AG166" s="177">
        <v>504.19</v>
      </c>
      <c r="AH166" s="177">
        <v>0</v>
      </c>
      <c r="AI166" s="177">
        <v>427.16</v>
      </c>
      <c r="AJ166" s="177">
        <v>0</v>
      </c>
      <c r="AK166" s="177">
        <v>0</v>
      </c>
      <c r="AL166" s="177"/>
      <c r="AM166" s="177"/>
      <c r="AN166" s="177"/>
      <c r="AO166" s="173">
        <f t="shared" ref="AO166:AO233" si="18">SUM(M166:AN166)</f>
        <v>2520.9499999999998</v>
      </c>
      <c r="AP166" s="177">
        <f t="shared" ref="AP166:AP233" si="19">J166-AO166</f>
        <v>280.11000000000013</v>
      </c>
      <c r="AQ166" s="50" t="s">
        <v>1585</v>
      </c>
      <c r="AR166" s="58" t="s">
        <v>1278</v>
      </c>
    </row>
    <row r="167" spans="1:44" s="40" customFormat="1" ht="50.15" customHeight="1">
      <c r="A167" s="190" t="s">
        <v>684</v>
      </c>
      <c r="B167" s="14" t="s">
        <v>101</v>
      </c>
      <c r="C167" s="14" t="s">
        <v>699</v>
      </c>
      <c r="D167" s="14" t="s">
        <v>99</v>
      </c>
      <c r="E167" s="14" t="s">
        <v>693</v>
      </c>
      <c r="F167" s="39" t="s">
        <v>700</v>
      </c>
      <c r="G167" s="39" t="s">
        <v>1104</v>
      </c>
      <c r="H167" s="14" t="s">
        <v>701</v>
      </c>
      <c r="I167" s="202">
        <v>41222</v>
      </c>
      <c r="J167" s="177">
        <v>2801.06</v>
      </c>
      <c r="K167" s="177">
        <f t="shared" si="16"/>
        <v>280.10599999999999</v>
      </c>
      <c r="L167" s="177">
        <f t="shared" si="17"/>
        <v>2520.9539999999997</v>
      </c>
      <c r="M167" s="177">
        <v>0</v>
      </c>
      <c r="N167" s="177">
        <v>0</v>
      </c>
      <c r="O167" s="177">
        <v>0</v>
      </c>
      <c r="P167" s="177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5">
        <v>0</v>
      </c>
      <c r="W167" s="177">
        <v>0</v>
      </c>
      <c r="X167" s="177">
        <v>0</v>
      </c>
      <c r="Y167" s="177">
        <v>0</v>
      </c>
      <c r="Z167" s="177">
        <v>0</v>
      </c>
      <c r="AA167" s="177">
        <v>77.03</v>
      </c>
      <c r="AB167" s="177">
        <v>0</v>
      </c>
      <c r="AC167" s="177">
        <v>504.19</v>
      </c>
      <c r="AD167" s="177">
        <v>504.19</v>
      </c>
      <c r="AE167" s="177">
        <v>504.19</v>
      </c>
      <c r="AF167" s="177">
        <v>0</v>
      </c>
      <c r="AG167" s="177">
        <v>504.19</v>
      </c>
      <c r="AH167" s="177">
        <v>0</v>
      </c>
      <c r="AI167" s="177">
        <v>427.16</v>
      </c>
      <c r="AJ167" s="177">
        <v>0</v>
      </c>
      <c r="AK167" s="177">
        <v>0</v>
      </c>
      <c r="AL167" s="177"/>
      <c r="AM167" s="177"/>
      <c r="AN167" s="177"/>
      <c r="AO167" s="173">
        <f t="shared" si="18"/>
        <v>2520.9499999999998</v>
      </c>
      <c r="AP167" s="177">
        <f t="shared" si="19"/>
        <v>280.11000000000013</v>
      </c>
      <c r="AQ167" s="50" t="s">
        <v>83</v>
      </c>
      <c r="AR167" s="58" t="s">
        <v>154</v>
      </c>
    </row>
    <row r="168" spans="1:44" s="40" customFormat="1" ht="50.15" customHeight="1">
      <c r="A168" s="190" t="s">
        <v>685</v>
      </c>
      <c r="B168" s="14" t="s">
        <v>101</v>
      </c>
      <c r="C168" s="14" t="s">
        <v>699</v>
      </c>
      <c r="D168" s="14" t="s">
        <v>99</v>
      </c>
      <c r="E168" s="14" t="s">
        <v>694</v>
      </c>
      <c r="F168" s="39" t="s">
        <v>700</v>
      </c>
      <c r="G168" s="39" t="s">
        <v>1104</v>
      </c>
      <c r="H168" s="14" t="s">
        <v>701</v>
      </c>
      <c r="I168" s="202">
        <v>41222</v>
      </c>
      <c r="J168" s="177">
        <v>2801.06</v>
      </c>
      <c r="K168" s="177">
        <f t="shared" si="16"/>
        <v>280.10599999999999</v>
      </c>
      <c r="L168" s="177">
        <f t="shared" si="17"/>
        <v>2520.9539999999997</v>
      </c>
      <c r="M168" s="177">
        <v>0</v>
      </c>
      <c r="N168" s="177">
        <v>0</v>
      </c>
      <c r="O168" s="177">
        <v>0</v>
      </c>
      <c r="P168" s="177">
        <v>0</v>
      </c>
      <c r="Q168" s="177">
        <v>0</v>
      </c>
      <c r="R168" s="177">
        <v>0</v>
      </c>
      <c r="S168" s="177">
        <v>0</v>
      </c>
      <c r="T168" s="177">
        <v>0</v>
      </c>
      <c r="U168" s="177">
        <v>0</v>
      </c>
      <c r="V168" s="15">
        <v>0</v>
      </c>
      <c r="W168" s="177">
        <v>0</v>
      </c>
      <c r="X168" s="177">
        <v>0</v>
      </c>
      <c r="Y168" s="177">
        <v>0</v>
      </c>
      <c r="Z168" s="177">
        <v>0</v>
      </c>
      <c r="AA168" s="177">
        <v>77.03</v>
      </c>
      <c r="AB168" s="177">
        <v>0</v>
      </c>
      <c r="AC168" s="177">
        <v>504.19</v>
      </c>
      <c r="AD168" s="177">
        <v>504.19</v>
      </c>
      <c r="AE168" s="177">
        <v>504.19</v>
      </c>
      <c r="AF168" s="177">
        <v>0</v>
      </c>
      <c r="AG168" s="177">
        <v>504.19</v>
      </c>
      <c r="AH168" s="177">
        <v>0</v>
      </c>
      <c r="AI168" s="177">
        <v>427.16</v>
      </c>
      <c r="AJ168" s="177">
        <v>0</v>
      </c>
      <c r="AK168" s="177">
        <v>0</v>
      </c>
      <c r="AL168" s="177"/>
      <c r="AM168" s="177"/>
      <c r="AN168" s="177"/>
      <c r="AO168" s="173">
        <f t="shared" si="18"/>
        <v>2520.9499999999998</v>
      </c>
      <c r="AP168" s="177">
        <f t="shared" si="19"/>
        <v>280.11000000000013</v>
      </c>
      <c r="AQ168" s="50" t="s">
        <v>1317</v>
      </c>
      <c r="AR168" s="58" t="s">
        <v>335</v>
      </c>
    </row>
    <row r="169" spans="1:44" s="40" customFormat="1" ht="50.15" customHeight="1">
      <c r="A169" s="174" t="s">
        <v>686</v>
      </c>
      <c r="B169" s="39" t="s">
        <v>101</v>
      </c>
      <c r="C169" s="14" t="s">
        <v>699</v>
      </c>
      <c r="D169" s="39" t="s">
        <v>99</v>
      </c>
      <c r="E169" s="39" t="s">
        <v>695</v>
      </c>
      <c r="F169" s="39" t="s">
        <v>700</v>
      </c>
      <c r="G169" s="39" t="s">
        <v>1104</v>
      </c>
      <c r="H169" s="39" t="s">
        <v>701</v>
      </c>
      <c r="I169" s="202">
        <v>41222</v>
      </c>
      <c r="J169" s="177">
        <v>2801.06</v>
      </c>
      <c r="K169" s="177">
        <f t="shared" si="16"/>
        <v>280.10599999999999</v>
      </c>
      <c r="L169" s="177">
        <f t="shared" si="17"/>
        <v>2520.9539999999997</v>
      </c>
      <c r="M169" s="177">
        <v>0</v>
      </c>
      <c r="N169" s="177">
        <v>0</v>
      </c>
      <c r="O169" s="177">
        <v>0</v>
      </c>
      <c r="P169" s="177">
        <v>0</v>
      </c>
      <c r="Q169" s="177">
        <v>0</v>
      </c>
      <c r="R169" s="177">
        <v>0</v>
      </c>
      <c r="S169" s="177">
        <v>0</v>
      </c>
      <c r="T169" s="177">
        <v>0</v>
      </c>
      <c r="U169" s="177">
        <v>0</v>
      </c>
      <c r="V169" s="15">
        <v>0</v>
      </c>
      <c r="W169" s="177">
        <v>0</v>
      </c>
      <c r="X169" s="177">
        <v>0</v>
      </c>
      <c r="Y169" s="177">
        <v>0</v>
      </c>
      <c r="Z169" s="177">
        <v>0</v>
      </c>
      <c r="AA169" s="177">
        <v>77.03</v>
      </c>
      <c r="AB169" s="177">
        <v>0</v>
      </c>
      <c r="AC169" s="177">
        <v>504.19</v>
      </c>
      <c r="AD169" s="177">
        <v>504.19</v>
      </c>
      <c r="AE169" s="177">
        <v>504.19</v>
      </c>
      <c r="AF169" s="177">
        <v>0</v>
      </c>
      <c r="AG169" s="177">
        <v>504.19</v>
      </c>
      <c r="AH169" s="177">
        <v>0</v>
      </c>
      <c r="AI169" s="177">
        <v>427.16</v>
      </c>
      <c r="AJ169" s="177">
        <v>0</v>
      </c>
      <c r="AK169" s="177">
        <v>0</v>
      </c>
      <c r="AL169" s="177"/>
      <c r="AM169" s="177"/>
      <c r="AN169" s="177"/>
      <c r="AO169" s="173">
        <f t="shared" si="18"/>
        <v>2520.9499999999998</v>
      </c>
      <c r="AP169" s="177">
        <f t="shared" si="19"/>
        <v>280.11000000000013</v>
      </c>
      <c r="AQ169" s="50" t="s">
        <v>1333</v>
      </c>
      <c r="AR169" s="58" t="s">
        <v>1775</v>
      </c>
    </row>
    <row r="170" spans="1:44" s="40" customFormat="1" ht="50.15" customHeight="1">
      <c r="A170" s="190" t="s">
        <v>687</v>
      </c>
      <c r="B170" s="14" t="s">
        <v>101</v>
      </c>
      <c r="C170" s="14" t="s">
        <v>699</v>
      </c>
      <c r="D170" s="14" t="s">
        <v>99</v>
      </c>
      <c r="E170" s="14" t="s">
        <v>696</v>
      </c>
      <c r="F170" s="39" t="s">
        <v>700</v>
      </c>
      <c r="G170" s="39" t="s">
        <v>1104</v>
      </c>
      <c r="H170" s="14" t="s">
        <v>701</v>
      </c>
      <c r="I170" s="202">
        <v>41222</v>
      </c>
      <c r="J170" s="177">
        <v>2801.06</v>
      </c>
      <c r="K170" s="177">
        <f t="shared" si="16"/>
        <v>280.10599999999999</v>
      </c>
      <c r="L170" s="177">
        <f t="shared" si="17"/>
        <v>2520.9539999999997</v>
      </c>
      <c r="M170" s="177">
        <v>0</v>
      </c>
      <c r="N170" s="177">
        <v>0</v>
      </c>
      <c r="O170" s="177">
        <v>0</v>
      </c>
      <c r="P170" s="177">
        <v>0</v>
      </c>
      <c r="Q170" s="177">
        <v>0</v>
      </c>
      <c r="R170" s="177">
        <v>0</v>
      </c>
      <c r="S170" s="177">
        <v>0</v>
      </c>
      <c r="T170" s="177">
        <v>0</v>
      </c>
      <c r="U170" s="177">
        <v>0</v>
      </c>
      <c r="V170" s="15">
        <v>0</v>
      </c>
      <c r="W170" s="177">
        <v>0</v>
      </c>
      <c r="X170" s="177">
        <v>0</v>
      </c>
      <c r="Y170" s="177">
        <v>0</v>
      </c>
      <c r="Z170" s="177">
        <v>0</v>
      </c>
      <c r="AA170" s="177">
        <v>77.03</v>
      </c>
      <c r="AB170" s="177">
        <v>0</v>
      </c>
      <c r="AC170" s="177">
        <v>504.19</v>
      </c>
      <c r="AD170" s="177">
        <v>504.19</v>
      </c>
      <c r="AE170" s="177">
        <v>504.19</v>
      </c>
      <c r="AF170" s="177">
        <v>0</v>
      </c>
      <c r="AG170" s="177">
        <v>504.19</v>
      </c>
      <c r="AH170" s="177">
        <v>0</v>
      </c>
      <c r="AI170" s="177">
        <v>427.16</v>
      </c>
      <c r="AJ170" s="177">
        <v>0</v>
      </c>
      <c r="AK170" s="177">
        <v>0</v>
      </c>
      <c r="AL170" s="177"/>
      <c r="AM170" s="177"/>
      <c r="AN170" s="177"/>
      <c r="AO170" s="173">
        <f t="shared" si="18"/>
        <v>2520.9499999999998</v>
      </c>
      <c r="AP170" s="177">
        <f t="shared" si="19"/>
        <v>280.11000000000013</v>
      </c>
      <c r="AQ170" s="50" t="s">
        <v>171</v>
      </c>
      <c r="AR170" s="58" t="s">
        <v>1286</v>
      </c>
    </row>
    <row r="171" spans="1:44" s="40" customFormat="1" ht="50.15" customHeight="1">
      <c r="A171" s="190" t="s">
        <v>688</v>
      </c>
      <c r="B171" s="14" t="s">
        <v>101</v>
      </c>
      <c r="C171" s="14" t="s">
        <v>699</v>
      </c>
      <c r="D171" s="14" t="s">
        <v>99</v>
      </c>
      <c r="E171" s="14" t="s">
        <v>697</v>
      </c>
      <c r="F171" s="39" t="s">
        <v>700</v>
      </c>
      <c r="G171" s="39" t="s">
        <v>1104</v>
      </c>
      <c r="H171" s="14" t="s">
        <v>701</v>
      </c>
      <c r="I171" s="202">
        <v>41222</v>
      </c>
      <c r="J171" s="177">
        <v>2801.06</v>
      </c>
      <c r="K171" s="177">
        <f t="shared" si="16"/>
        <v>280.10599999999999</v>
      </c>
      <c r="L171" s="177">
        <f t="shared" si="17"/>
        <v>2520.9539999999997</v>
      </c>
      <c r="M171" s="177">
        <v>0</v>
      </c>
      <c r="N171" s="177">
        <v>0</v>
      </c>
      <c r="O171" s="177">
        <v>0</v>
      </c>
      <c r="P171" s="177">
        <v>0</v>
      </c>
      <c r="Q171" s="177">
        <v>0</v>
      </c>
      <c r="R171" s="177">
        <v>0</v>
      </c>
      <c r="S171" s="177">
        <v>0</v>
      </c>
      <c r="T171" s="177">
        <v>0</v>
      </c>
      <c r="U171" s="177">
        <v>0</v>
      </c>
      <c r="V171" s="15">
        <v>0</v>
      </c>
      <c r="W171" s="177">
        <v>0</v>
      </c>
      <c r="X171" s="177">
        <v>0</v>
      </c>
      <c r="Y171" s="177">
        <v>0</v>
      </c>
      <c r="Z171" s="177">
        <v>0</v>
      </c>
      <c r="AA171" s="177">
        <v>77.03</v>
      </c>
      <c r="AB171" s="177">
        <v>0</v>
      </c>
      <c r="AC171" s="177">
        <v>504.19</v>
      </c>
      <c r="AD171" s="177">
        <v>504.19</v>
      </c>
      <c r="AE171" s="177">
        <v>504.19</v>
      </c>
      <c r="AF171" s="177">
        <v>0</v>
      </c>
      <c r="AG171" s="177">
        <v>504.19</v>
      </c>
      <c r="AH171" s="177">
        <v>0</v>
      </c>
      <c r="AI171" s="177">
        <v>427.16</v>
      </c>
      <c r="AJ171" s="177">
        <v>0</v>
      </c>
      <c r="AK171" s="177">
        <v>0</v>
      </c>
      <c r="AL171" s="177"/>
      <c r="AM171" s="177"/>
      <c r="AN171" s="177"/>
      <c r="AO171" s="173">
        <f t="shared" si="18"/>
        <v>2520.9499999999998</v>
      </c>
      <c r="AP171" s="177">
        <f t="shared" si="19"/>
        <v>280.11000000000013</v>
      </c>
      <c r="AQ171" s="50" t="s">
        <v>1324</v>
      </c>
      <c r="AR171" s="58" t="s">
        <v>702</v>
      </c>
    </row>
    <row r="172" spans="1:44" s="40" customFormat="1" ht="50.15" customHeight="1">
      <c r="A172" s="190" t="s">
        <v>689</v>
      </c>
      <c r="B172" s="14" t="s">
        <v>101</v>
      </c>
      <c r="C172" s="14" t="s">
        <v>699</v>
      </c>
      <c r="D172" s="14" t="s">
        <v>99</v>
      </c>
      <c r="E172" s="14" t="s">
        <v>698</v>
      </c>
      <c r="F172" s="39" t="s">
        <v>700</v>
      </c>
      <c r="G172" s="39" t="s">
        <v>1104</v>
      </c>
      <c r="H172" s="14" t="s">
        <v>701</v>
      </c>
      <c r="I172" s="202">
        <v>41222</v>
      </c>
      <c r="J172" s="177">
        <v>2801.06</v>
      </c>
      <c r="K172" s="177">
        <f t="shared" si="16"/>
        <v>280.10599999999999</v>
      </c>
      <c r="L172" s="177">
        <f t="shared" si="17"/>
        <v>2520.9539999999997</v>
      </c>
      <c r="M172" s="177">
        <v>0</v>
      </c>
      <c r="N172" s="177">
        <v>0</v>
      </c>
      <c r="O172" s="177">
        <v>0</v>
      </c>
      <c r="P172" s="177">
        <v>0</v>
      </c>
      <c r="Q172" s="177">
        <v>0</v>
      </c>
      <c r="R172" s="177">
        <v>0</v>
      </c>
      <c r="S172" s="177">
        <v>0</v>
      </c>
      <c r="T172" s="177">
        <v>0</v>
      </c>
      <c r="U172" s="177">
        <v>0</v>
      </c>
      <c r="V172" s="15">
        <v>0</v>
      </c>
      <c r="W172" s="177">
        <v>0</v>
      </c>
      <c r="X172" s="177">
        <v>0</v>
      </c>
      <c r="Y172" s="177">
        <v>0</v>
      </c>
      <c r="Z172" s="177">
        <v>0</v>
      </c>
      <c r="AA172" s="177">
        <v>77.03</v>
      </c>
      <c r="AB172" s="177">
        <v>0</v>
      </c>
      <c r="AC172" s="177">
        <v>504.19</v>
      </c>
      <c r="AD172" s="177">
        <v>504.19</v>
      </c>
      <c r="AE172" s="177">
        <v>504.19</v>
      </c>
      <c r="AF172" s="177">
        <v>0</v>
      </c>
      <c r="AG172" s="177">
        <v>504.19</v>
      </c>
      <c r="AH172" s="177">
        <v>0</v>
      </c>
      <c r="AI172" s="177">
        <v>427.16</v>
      </c>
      <c r="AJ172" s="177">
        <v>0</v>
      </c>
      <c r="AK172" s="177">
        <v>0</v>
      </c>
      <c r="AL172" s="177"/>
      <c r="AM172" s="177"/>
      <c r="AN172" s="177"/>
      <c r="AO172" s="173">
        <f t="shared" si="18"/>
        <v>2520.9499999999998</v>
      </c>
      <c r="AP172" s="177">
        <f t="shared" si="19"/>
        <v>280.11000000000013</v>
      </c>
      <c r="AQ172" s="50" t="s">
        <v>1577</v>
      </c>
      <c r="AR172" s="58" t="s">
        <v>1578</v>
      </c>
    </row>
    <row r="173" spans="1:44" s="40" customFormat="1" ht="50.15" customHeight="1">
      <c r="A173" s="174" t="s">
        <v>1069</v>
      </c>
      <c r="B173" s="39" t="s">
        <v>101</v>
      </c>
      <c r="C173" s="39" t="s">
        <v>139</v>
      </c>
      <c r="D173" s="39" t="s">
        <v>1073</v>
      </c>
      <c r="E173" s="39" t="s">
        <v>1074</v>
      </c>
      <c r="F173" s="39" t="s">
        <v>1078</v>
      </c>
      <c r="G173" s="39" t="s">
        <v>1104</v>
      </c>
      <c r="H173" s="39" t="s">
        <v>32</v>
      </c>
      <c r="I173" s="202">
        <v>41579</v>
      </c>
      <c r="J173" s="177">
        <v>2399.9499999999998</v>
      </c>
      <c r="K173" s="177">
        <f t="shared" si="16"/>
        <v>239.995</v>
      </c>
      <c r="L173" s="177">
        <f t="shared" si="17"/>
        <v>2159.9549999999999</v>
      </c>
      <c r="M173" s="177">
        <v>0</v>
      </c>
      <c r="N173" s="177">
        <v>0</v>
      </c>
      <c r="O173" s="177">
        <v>0</v>
      </c>
      <c r="P173" s="177">
        <v>0</v>
      </c>
      <c r="Q173" s="177">
        <v>0</v>
      </c>
      <c r="R173" s="177">
        <v>0</v>
      </c>
      <c r="S173" s="177">
        <v>0</v>
      </c>
      <c r="T173" s="177">
        <v>0</v>
      </c>
      <c r="U173" s="177">
        <v>0</v>
      </c>
      <c r="V173" s="15">
        <v>0</v>
      </c>
      <c r="W173" s="177">
        <v>0</v>
      </c>
      <c r="X173" s="177">
        <v>0</v>
      </c>
      <c r="Y173" s="177">
        <v>0</v>
      </c>
      <c r="Z173" s="177">
        <v>0</v>
      </c>
      <c r="AA173" s="177">
        <v>0</v>
      </c>
      <c r="AB173" s="177">
        <v>0</v>
      </c>
      <c r="AC173" s="177">
        <v>72</v>
      </c>
      <c r="AD173" s="177">
        <v>431.99</v>
      </c>
      <c r="AE173" s="177">
        <v>431.99</v>
      </c>
      <c r="AF173" s="177">
        <v>0</v>
      </c>
      <c r="AG173" s="177">
        <v>431.99</v>
      </c>
      <c r="AH173" s="177">
        <v>0</v>
      </c>
      <c r="AI173" s="177">
        <v>431.99</v>
      </c>
      <c r="AJ173" s="177">
        <v>359.99</v>
      </c>
      <c r="AK173" s="177">
        <v>0</v>
      </c>
      <c r="AL173" s="177"/>
      <c r="AM173" s="177"/>
      <c r="AN173" s="177"/>
      <c r="AO173" s="173">
        <f t="shared" si="18"/>
        <v>2159.9499999999998</v>
      </c>
      <c r="AP173" s="177">
        <f t="shared" si="19"/>
        <v>240</v>
      </c>
      <c r="AQ173" s="50" t="s">
        <v>1099</v>
      </c>
      <c r="AR173" s="58" t="s">
        <v>1578</v>
      </c>
    </row>
    <row r="174" spans="1:44" s="40" customFormat="1" ht="39.75" customHeight="1">
      <c r="A174" s="174" t="s">
        <v>1070</v>
      </c>
      <c r="B174" s="39" t="s">
        <v>101</v>
      </c>
      <c r="C174" s="39" t="s">
        <v>139</v>
      </c>
      <c r="D174" s="39" t="s">
        <v>1073</v>
      </c>
      <c r="E174" s="39" t="s">
        <v>1075</v>
      </c>
      <c r="F174" s="39" t="s">
        <v>1078</v>
      </c>
      <c r="G174" s="39" t="s">
        <v>1104</v>
      </c>
      <c r="H174" s="39" t="s">
        <v>32</v>
      </c>
      <c r="I174" s="202">
        <v>41867</v>
      </c>
      <c r="J174" s="177">
        <v>2312</v>
      </c>
      <c r="K174" s="177">
        <f t="shared" si="16"/>
        <v>231.20000000000002</v>
      </c>
      <c r="L174" s="177">
        <f t="shared" si="17"/>
        <v>2080.8000000000002</v>
      </c>
      <c r="M174" s="177">
        <v>0</v>
      </c>
      <c r="N174" s="177">
        <v>0</v>
      </c>
      <c r="O174" s="177">
        <v>0</v>
      </c>
      <c r="P174" s="177">
        <v>0</v>
      </c>
      <c r="Q174" s="177">
        <v>0</v>
      </c>
      <c r="R174" s="177">
        <v>0</v>
      </c>
      <c r="S174" s="177">
        <v>0</v>
      </c>
      <c r="T174" s="177">
        <v>0</v>
      </c>
      <c r="U174" s="177">
        <v>0</v>
      </c>
      <c r="V174" s="15">
        <v>0</v>
      </c>
      <c r="W174" s="177">
        <v>0</v>
      </c>
      <c r="X174" s="177">
        <v>0</v>
      </c>
      <c r="Y174" s="177">
        <v>0</v>
      </c>
      <c r="Z174" s="177">
        <v>0</v>
      </c>
      <c r="AA174" s="177">
        <v>0</v>
      </c>
      <c r="AB174" s="177">
        <v>0</v>
      </c>
      <c r="AC174" s="177">
        <v>0</v>
      </c>
      <c r="AD174" s="177">
        <v>35.840000000000003</v>
      </c>
      <c r="AE174" s="177">
        <v>416.16</v>
      </c>
      <c r="AF174" s="177">
        <v>0</v>
      </c>
      <c r="AG174" s="177">
        <v>416.16</v>
      </c>
      <c r="AH174" s="177">
        <v>0</v>
      </c>
      <c r="AI174" s="177">
        <v>416.16</v>
      </c>
      <c r="AJ174" s="177">
        <v>416.16</v>
      </c>
      <c r="AK174" s="177">
        <v>380.32</v>
      </c>
      <c r="AL174" s="177"/>
      <c r="AM174" s="177"/>
      <c r="AN174" s="177"/>
      <c r="AO174" s="173">
        <f t="shared" si="18"/>
        <v>2080.8000000000002</v>
      </c>
      <c r="AP174" s="177">
        <f t="shared" si="19"/>
        <v>231.19999999999982</v>
      </c>
      <c r="AQ174" s="50" t="s">
        <v>1585</v>
      </c>
      <c r="AR174" s="58" t="s">
        <v>1681</v>
      </c>
    </row>
    <row r="175" spans="1:44" s="40" customFormat="1" ht="39.75" customHeight="1">
      <c r="A175" s="174" t="s">
        <v>1071</v>
      </c>
      <c r="B175" s="39" t="s">
        <v>101</v>
      </c>
      <c r="C175" s="39" t="s">
        <v>139</v>
      </c>
      <c r="D175" s="39" t="s">
        <v>1073</v>
      </c>
      <c r="E175" s="39" t="s">
        <v>1076</v>
      </c>
      <c r="F175" s="39" t="s">
        <v>1078</v>
      </c>
      <c r="G175" s="39" t="s">
        <v>1104</v>
      </c>
      <c r="H175" s="39" t="s">
        <v>32</v>
      </c>
      <c r="I175" s="202">
        <v>41579</v>
      </c>
      <c r="J175" s="177">
        <v>2399.9499999999998</v>
      </c>
      <c r="K175" s="177">
        <f t="shared" si="16"/>
        <v>239.995</v>
      </c>
      <c r="L175" s="177">
        <f t="shared" si="17"/>
        <v>2159.9549999999999</v>
      </c>
      <c r="M175" s="177">
        <v>0</v>
      </c>
      <c r="N175" s="177">
        <v>0</v>
      </c>
      <c r="O175" s="177">
        <v>0</v>
      </c>
      <c r="P175" s="177">
        <v>0</v>
      </c>
      <c r="Q175" s="177">
        <v>0</v>
      </c>
      <c r="R175" s="177">
        <v>0</v>
      </c>
      <c r="S175" s="177">
        <v>0</v>
      </c>
      <c r="T175" s="177">
        <v>0</v>
      </c>
      <c r="U175" s="177">
        <v>0</v>
      </c>
      <c r="V175" s="15">
        <v>0</v>
      </c>
      <c r="W175" s="177">
        <v>0</v>
      </c>
      <c r="X175" s="177">
        <v>0</v>
      </c>
      <c r="Y175" s="177">
        <v>0</v>
      </c>
      <c r="Z175" s="177">
        <v>0</v>
      </c>
      <c r="AA175" s="177">
        <v>0</v>
      </c>
      <c r="AB175" s="177">
        <v>0</v>
      </c>
      <c r="AC175" s="177">
        <v>72</v>
      </c>
      <c r="AD175" s="177">
        <v>431.99</v>
      </c>
      <c r="AE175" s="177">
        <v>431.99</v>
      </c>
      <c r="AF175" s="177">
        <v>0</v>
      </c>
      <c r="AG175" s="177">
        <v>431.99</v>
      </c>
      <c r="AH175" s="177">
        <v>0</v>
      </c>
      <c r="AI175" s="177">
        <v>431.99</v>
      </c>
      <c r="AJ175" s="177">
        <v>359.99</v>
      </c>
      <c r="AK175" s="177">
        <v>0</v>
      </c>
      <c r="AL175" s="177"/>
      <c r="AM175" s="177"/>
      <c r="AN175" s="177"/>
      <c r="AO175" s="173">
        <f t="shared" si="18"/>
        <v>2159.9499999999998</v>
      </c>
      <c r="AP175" s="177">
        <f t="shared" si="19"/>
        <v>240</v>
      </c>
      <c r="AQ175" s="50" t="s">
        <v>1301</v>
      </c>
      <c r="AR175" s="58" t="s">
        <v>129</v>
      </c>
    </row>
    <row r="176" spans="1:44" s="40" customFormat="1" ht="50.15" customHeight="1">
      <c r="A176" s="174" t="s">
        <v>1072</v>
      </c>
      <c r="B176" s="39" t="s">
        <v>101</v>
      </c>
      <c r="C176" s="39" t="s">
        <v>139</v>
      </c>
      <c r="D176" s="39" t="s">
        <v>1073</v>
      </c>
      <c r="E176" s="39" t="s">
        <v>1077</v>
      </c>
      <c r="F176" s="39" t="s">
        <v>1078</v>
      </c>
      <c r="G176" s="39" t="s">
        <v>1104</v>
      </c>
      <c r="H176" s="39" t="s">
        <v>32</v>
      </c>
      <c r="I176" s="202">
        <v>41579</v>
      </c>
      <c r="J176" s="177">
        <v>2399.9499999999998</v>
      </c>
      <c r="K176" s="177">
        <f t="shared" si="16"/>
        <v>239.995</v>
      </c>
      <c r="L176" s="177">
        <f t="shared" si="17"/>
        <v>2159.9549999999999</v>
      </c>
      <c r="M176" s="177">
        <v>0</v>
      </c>
      <c r="N176" s="177">
        <v>0</v>
      </c>
      <c r="O176" s="177">
        <v>0</v>
      </c>
      <c r="P176" s="177">
        <v>0</v>
      </c>
      <c r="Q176" s="177">
        <v>0</v>
      </c>
      <c r="R176" s="177">
        <v>0</v>
      </c>
      <c r="S176" s="177">
        <v>0</v>
      </c>
      <c r="T176" s="177">
        <v>0</v>
      </c>
      <c r="U176" s="177">
        <v>0</v>
      </c>
      <c r="V176" s="15">
        <v>0</v>
      </c>
      <c r="W176" s="177">
        <v>0</v>
      </c>
      <c r="X176" s="177">
        <v>0</v>
      </c>
      <c r="Y176" s="177">
        <v>0</v>
      </c>
      <c r="Z176" s="177">
        <v>0</v>
      </c>
      <c r="AA176" s="177">
        <v>0</v>
      </c>
      <c r="AB176" s="177">
        <v>0</v>
      </c>
      <c r="AC176" s="177">
        <v>72</v>
      </c>
      <c r="AD176" s="177">
        <v>431.99</v>
      </c>
      <c r="AE176" s="177">
        <v>431.99</v>
      </c>
      <c r="AF176" s="177">
        <v>0</v>
      </c>
      <c r="AG176" s="177">
        <v>431.99</v>
      </c>
      <c r="AH176" s="177">
        <v>0</v>
      </c>
      <c r="AI176" s="177">
        <v>431.99</v>
      </c>
      <c r="AJ176" s="177">
        <v>359.99</v>
      </c>
      <c r="AK176" s="177">
        <v>0</v>
      </c>
      <c r="AL176" s="177"/>
      <c r="AM176" s="177"/>
      <c r="AN176" s="177"/>
      <c r="AO176" s="173">
        <f t="shared" si="18"/>
        <v>2159.9499999999998</v>
      </c>
      <c r="AP176" s="177">
        <f t="shared" si="19"/>
        <v>240</v>
      </c>
      <c r="AQ176" s="50" t="s">
        <v>1117</v>
      </c>
      <c r="AR176" s="58" t="s">
        <v>1376</v>
      </c>
    </row>
    <row r="177" spans="1:44" s="5" customFormat="1" ht="50.15" customHeight="1">
      <c r="A177" s="190" t="s">
        <v>1777</v>
      </c>
      <c r="B177" s="14" t="s">
        <v>664</v>
      </c>
      <c r="C177" s="14" t="s">
        <v>139</v>
      </c>
      <c r="D177" s="14" t="s">
        <v>96</v>
      </c>
      <c r="E177" s="14" t="s">
        <v>1778</v>
      </c>
      <c r="F177" s="14" t="s">
        <v>1779</v>
      </c>
      <c r="G177" s="14" t="s">
        <v>1104</v>
      </c>
      <c r="H177" s="201" t="s">
        <v>32</v>
      </c>
      <c r="I177" s="191">
        <v>42741</v>
      </c>
      <c r="J177" s="177">
        <v>2978.68</v>
      </c>
      <c r="K177" s="177">
        <f t="shared" si="16"/>
        <v>297.86799999999999</v>
      </c>
      <c r="L177" s="177">
        <f t="shared" si="17"/>
        <v>2680.8119999999999</v>
      </c>
      <c r="M177" s="177">
        <v>0</v>
      </c>
      <c r="N177" s="177">
        <v>0</v>
      </c>
      <c r="O177" s="177">
        <v>0</v>
      </c>
      <c r="P177" s="177">
        <v>0</v>
      </c>
      <c r="Q177" s="177">
        <v>0</v>
      </c>
      <c r="R177" s="177">
        <v>0</v>
      </c>
      <c r="S177" s="177">
        <v>0</v>
      </c>
      <c r="T177" s="177">
        <v>0</v>
      </c>
      <c r="U177" s="177">
        <v>0</v>
      </c>
      <c r="V177" s="177">
        <v>0</v>
      </c>
      <c r="W177" s="177">
        <v>0</v>
      </c>
      <c r="X177" s="177">
        <v>0</v>
      </c>
      <c r="Y177" s="177">
        <v>0</v>
      </c>
      <c r="Z177" s="177">
        <v>0</v>
      </c>
      <c r="AA177" s="177">
        <v>0</v>
      </c>
      <c r="AB177" s="177">
        <v>0</v>
      </c>
      <c r="AC177" s="177">
        <v>0</v>
      </c>
      <c r="AD177" s="177">
        <v>0</v>
      </c>
      <c r="AE177" s="177">
        <v>0</v>
      </c>
      <c r="AF177" s="177">
        <v>0</v>
      </c>
      <c r="AG177" s="177">
        <v>0</v>
      </c>
      <c r="AH177" s="177">
        <v>0</v>
      </c>
      <c r="AI177" s="177">
        <v>536.16</v>
      </c>
      <c r="AJ177" s="177">
        <v>536.16</v>
      </c>
      <c r="AK177" s="177">
        <v>536.16</v>
      </c>
      <c r="AL177" s="177">
        <v>536.16</v>
      </c>
      <c r="AM177" s="177"/>
      <c r="AN177" s="204">
        <v>536.16</v>
      </c>
      <c r="AO177" s="173">
        <f t="shared" si="18"/>
        <v>2680.7999999999997</v>
      </c>
      <c r="AP177" s="177">
        <f t="shared" si="19"/>
        <v>297.88000000000011</v>
      </c>
      <c r="AQ177" s="14" t="s">
        <v>1585</v>
      </c>
      <c r="AR177" s="36" t="s">
        <v>1278</v>
      </c>
    </row>
    <row r="178" spans="1:44" s="5" customFormat="1" ht="50.15" customHeight="1">
      <c r="A178" s="190" t="s">
        <v>1815</v>
      </c>
      <c r="B178" s="14" t="s">
        <v>664</v>
      </c>
      <c r="C178" s="14" t="s">
        <v>135</v>
      </c>
      <c r="D178" s="14" t="s">
        <v>96</v>
      </c>
      <c r="E178" s="14" t="s">
        <v>1817</v>
      </c>
      <c r="F178" s="14" t="s">
        <v>1818</v>
      </c>
      <c r="G178" s="14" t="s">
        <v>1104</v>
      </c>
      <c r="H178" s="201" t="s">
        <v>10</v>
      </c>
      <c r="I178" s="191">
        <v>42887</v>
      </c>
      <c r="J178" s="177">
        <v>750</v>
      </c>
      <c r="K178" s="177">
        <f t="shared" si="16"/>
        <v>75</v>
      </c>
      <c r="L178" s="177">
        <f t="shared" si="17"/>
        <v>675</v>
      </c>
      <c r="M178" s="177">
        <v>0</v>
      </c>
      <c r="N178" s="177">
        <v>0</v>
      </c>
      <c r="O178" s="177">
        <v>0</v>
      </c>
      <c r="P178" s="177">
        <v>0</v>
      </c>
      <c r="Q178" s="177">
        <v>0</v>
      </c>
      <c r="R178" s="177">
        <v>0</v>
      </c>
      <c r="S178" s="177">
        <v>0</v>
      </c>
      <c r="T178" s="177">
        <v>0</v>
      </c>
      <c r="U178" s="177">
        <v>0</v>
      </c>
      <c r="V178" s="177">
        <v>0</v>
      </c>
      <c r="W178" s="177">
        <v>0</v>
      </c>
      <c r="X178" s="177">
        <v>0</v>
      </c>
      <c r="Y178" s="177">
        <v>0</v>
      </c>
      <c r="Z178" s="177">
        <v>0</v>
      </c>
      <c r="AA178" s="177">
        <v>0</v>
      </c>
      <c r="AB178" s="177">
        <v>0</v>
      </c>
      <c r="AC178" s="177">
        <v>0</v>
      </c>
      <c r="AD178" s="177">
        <v>0</v>
      </c>
      <c r="AE178" s="177">
        <v>0</v>
      </c>
      <c r="AF178" s="177">
        <v>0</v>
      </c>
      <c r="AG178" s="177">
        <v>0</v>
      </c>
      <c r="AH178" s="177">
        <v>0</v>
      </c>
      <c r="AI178" s="177">
        <v>78.77</v>
      </c>
      <c r="AJ178" s="177">
        <v>135</v>
      </c>
      <c r="AK178" s="177">
        <v>135</v>
      </c>
      <c r="AL178" s="177">
        <v>135</v>
      </c>
      <c r="AM178" s="177"/>
      <c r="AN178" s="204">
        <v>135</v>
      </c>
      <c r="AO178" s="173">
        <f>SUM(M178:AN178)</f>
        <v>618.77</v>
      </c>
      <c r="AP178" s="177">
        <f t="shared" si="19"/>
        <v>131.23000000000002</v>
      </c>
      <c r="AQ178" s="14" t="s">
        <v>1823</v>
      </c>
      <c r="AR178" s="36" t="s">
        <v>1824</v>
      </c>
    </row>
    <row r="179" spans="1:44" s="5" customFormat="1" ht="50.15" customHeight="1">
      <c r="A179" s="190" t="s">
        <v>1816</v>
      </c>
      <c r="B179" s="14" t="s">
        <v>664</v>
      </c>
      <c r="C179" s="14" t="s">
        <v>135</v>
      </c>
      <c r="D179" s="14" t="s">
        <v>96</v>
      </c>
      <c r="E179" s="14" t="s">
        <v>1819</v>
      </c>
      <c r="F179" s="14" t="s">
        <v>1818</v>
      </c>
      <c r="G179" s="14" t="s">
        <v>1104</v>
      </c>
      <c r="H179" s="201" t="s">
        <v>10</v>
      </c>
      <c r="I179" s="191">
        <v>42887</v>
      </c>
      <c r="J179" s="177">
        <v>750</v>
      </c>
      <c r="K179" s="177">
        <f t="shared" si="16"/>
        <v>75</v>
      </c>
      <c r="L179" s="177">
        <f t="shared" si="17"/>
        <v>675</v>
      </c>
      <c r="M179" s="177">
        <v>0</v>
      </c>
      <c r="N179" s="177">
        <v>0</v>
      </c>
      <c r="O179" s="177">
        <v>0</v>
      </c>
      <c r="P179" s="177">
        <v>0</v>
      </c>
      <c r="Q179" s="177">
        <v>0</v>
      </c>
      <c r="R179" s="177">
        <v>0</v>
      </c>
      <c r="S179" s="177">
        <v>0</v>
      </c>
      <c r="T179" s="177">
        <v>0</v>
      </c>
      <c r="U179" s="177">
        <v>0</v>
      </c>
      <c r="V179" s="177">
        <v>0</v>
      </c>
      <c r="W179" s="177">
        <v>0</v>
      </c>
      <c r="X179" s="177">
        <v>0</v>
      </c>
      <c r="Y179" s="177">
        <v>0</v>
      </c>
      <c r="Z179" s="177">
        <v>0</v>
      </c>
      <c r="AA179" s="177">
        <v>0</v>
      </c>
      <c r="AB179" s="177">
        <v>0</v>
      </c>
      <c r="AC179" s="177">
        <v>0</v>
      </c>
      <c r="AD179" s="177">
        <v>0</v>
      </c>
      <c r="AE179" s="177">
        <v>0</v>
      </c>
      <c r="AF179" s="177">
        <v>0</v>
      </c>
      <c r="AG179" s="177">
        <v>0</v>
      </c>
      <c r="AH179" s="177">
        <v>0</v>
      </c>
      <c r="AI179" s="177">
        <v>78.77</v>
      </c>
      <c r="AJ179" s="177">
        <v>135</v>
      </c>
      <c r="AK179" s="177">
        <v>135</v>
      </c>
      <c r="AL179" s="177">
        <v>135</v>
      </c>
      <c r="AM179" s="177"/>
      <c r="AN179" s="204">
        <v>135</v>
      </c>
      <c r="AO179" s="173">
        <f>SUM(M179:AN179)</f>
        <v>618.77</v>
      </c>
      <c r="AP179" s="177">
        <f t="shared" si="19"/>
        <v>131.23000000000002</v>
      </c>
      <c r="AQ179" s="14" t="s">
        <v>1742</v>
      </c>
      <c r="AR179" s="36" t="s">
        <v>143</v>
      </c>
    </row>
    <row r="180" spans="1:44" s="5" customFormat="1" ht="50.15" customHeight="1">
      <c r="A180" s="190" t="s">
        <v>2003</v>
      </c>
      <c r="B180" s="14" t="s">
        <v>2004</v>
      </c>
      <c r="C180" s="14" t="s">
        <v>135</v>
      </c>
      <c r="D180" s="14" t="s">
        <v>96</v>
      </c>
      <c r="E180" s="14" t="s">
        <v>2005</v>
      </c>
      <c r="F180" s="14" t="s">
        <v>2006</v>
      </c>
      <c r="G180" s="14" t="s">
        <v>1104</v>
      </c>
      <c r="H180" s="201" t="s">
        <v>32</v>
      </c>
      <c r="I180" s="191">
        <v>43348</v>
      </c>
      <c r="J180" s="177">
        <v>735</v>
      </c>
      <c r="K180" s="177">
        <f t="shared" si="16"/>
        <v>73.5</v>
      </c>
      <c r="L180" s="177">
        <f t="shared" si="17"/>
        <v>661.5</v>
      </c>
      <c r="M180" s="177">
        <v>0</v>
      </c>
      <c r="N180" s="177">
        <v>0</v>
      </c>
      <c r="O180" s="177">
        <v>0</v>
      </c>
      <c r="P180" s="177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77">
        <v>0</v>
      </c>
      <c r="AA180" s="177">
        <v>0</v>
      </c>
      <c r="AB180" s="177">
        <v>0</v>
      </c>
      <c r="AC180" s="177">
        <v>0</v>
      </c>
      <c r="AD180" s="177">
        <v>0</v>
      </c>
      <c r="AE180" s="177">
        <v>0</v>
      </c>
      <c r="AF180" s="177">
        <v>0</v>
      </c>
      <c r="AG180" s="177">
        <v>0</v>
      </c>
      <c r="AH180" s="177">
        <v>0</v>
      </c>
      <c r="AI180" s="177">
        <v>0</v>
      </c>
      <c r="AJ180" s="177">
        <v>44.1</v>
      </c>
      <c r="AK180" s="177">
        <v>132.30000000000001</v>
      </c>
      <c r="AL180" s="177">
        <v>132.30000000000001</v>
      </c>
      <c r="AM180" s="177"/>
      <c r="AN180" s="204">
        <v>132.19999999999999</v>
      </c>
      <c r="AO180" s="173">
        <f t="shared" si="18"/>
        <v>440.90000000000003</v>
      </c>
      <c r="AP180" s="177">
        <f t="shared" si="19"/>
        <v>294.09999999999997</v>
      </c>
      <c r="AQ180" s="37" t="s">
        <v>1117</v>
      </c>
      <c r="AR180" s="38" t="s">
        <v>1376</v>
      </c>
    </row>
    <row r="181" spans="1:44" s="5" customFormat="1" ht="50.15" customHeight="1">
      <c r="A181" s="190" t="s">
        <v>2015</v>
      </c>
      <c r="B181" s="14" t="s">
        <v>2004</v>
      </c>
      <c r="C181" s="14" t="s">
        <v>2016</v>
      </c>
      <c r="D181" s="14" t="s">
        <v>1837</v>
      </c>
      <c r="E181" s="14" t="s">
        <v>2017</v>
      </c>
      <c r="F181" s="14" t="s">
        <v>2018</v>
      </c>
      <c r="G181" s="14" t="s">
        <v>1104</v>
      </c>
      <c r="H181" s="201" t="s">
        <v>32</v>
      </c>
      <c r="I181" s="191">
        <v>43452</v>
      </c>
      <c r="J181" s="177">
        <v>908.52</v>
      </c>
      <c r="K181" s="177">
        <f t="shared" si="16"/>
        <v>90.852000000000004</v>
      </c>
      <c r="L181" s="177">
        <f t="shared" si="17"/>
        <v>817.66800000000001</v>
      </c>
      <c r="M181" s="177">
        <v>0</v>
      </c>
      <c r="N181" s="177">
        <v>0</v>
      </c>
      <c r="O181" s="177">
        <v>0</v>
      </c>
      <c r="P181" s="177">
        <v>0</v>
      </c>
      <c r="Q181" s="177">
        <v>0</v>
      </c>
      <c r="R181" s="177">
        <v>0</v>
      </c>
      <c r="S181" s="177">
        <v>0</v>
      </c>
      <c r="T181" s="177">
        <v>0</v>
      </c>
      <c r="U181" s="177">
        <v>0</v>
      </c>
      <c r="V181" s="177">
        <v>0</v>
      </c>
      <c r="W181" s="177">
        <v>0</v>
      </c>
      <c r="X181" s="177">
        <v>0</v>
      </c>
      <c r="Y181" s="177">
        <v>0</v>
      </c>
      <c r="Z181" s="177">
        <v>0</v>
      </c>
      <c r="AA181" s="177">
        <v>0</v>
      </c>
      <c r="AB181" s="177">
        <v>0</v>
      </c>
      <c r="AC181" s="177">
        <v>0</v>
      </c>
      <c r="AD181" s="177">
        <v>0</v>
      </c>
      <c r="AE181" s="177">
        <v>0</v>
      </c>
      <c r="AF181" s="177">
        <v>0</v>
      </c>
      <c r="AG181" s="177">
        <v>0</v>
      </c>
      <c r="AH181" s="177">
        <v>0</v>
      </c>
      <c r="AI181" s="177">
        <v>0</v>
      </c>
      <c r="AJ181" s="177">
        <v>0</v>
      </c>
      <c r="AK181" s="177">
        <v>163.53</v>
      </c>
      <c r="AL181" s="177">
        <v>163.53</v>
      </c>
      <c r="AM181" s="177"/>
      <c r="AN181" s="204">
        <v>163.53</v>
      </c>
      <c r="AO181" s="173">
        <f t="shared" si="18"/>
        <v>490.59000000000003</v>
      </c>
      <c r="AP181" s="177">
        <f t="shared" si="19"/>
        <v>417.92999999999995</v>
      </c>
      <c r="AQ181" s="37" t="s">
        <v>1117</v>
      </c>
      <c r="AR181" s="38" t="s">
        <v>1376</v>
      </c>
    </row>
    <row r="182" spans="1:44" s="5" customFormat="1" ht="50.15" customHeight="1">
      <c r="A182" s="190" t="s">
        <v>2036</v>
      </c>
      <c r="B182" s="14" t="s">
        <v>2004</v>
      </c>
      <c r="C182" s="14" t="s">
        <v>135</v>
      </c>
      <c r="D182" s="14" t="s">
        <v>99</v>
      </c>
      <c r="E182" s="14" t="s">
        <v>2037</v>
      </c>
      <c r="F182" s="14" t="s">
        <v>2038</v>
      </c>
      <c r="G182" s="14" t="s">
        <v>1104</v>
      </c>
      <c r="H182" s="201" t="s">
        <v>10</v>
      </c>
      <c r="I182" s="191">
        <v>43677</v>
      </c>
      <c r="J182" s="177">
        <v>840</v>
      </c>
      <c r="K182" s="177">
        <f t="shared" si="16"/>
        <v>84</v>
      </c>
      <c r="L182" s="177">
        <f t="shared" si="17"/>
        <v>756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77">
        <v>0</v>
      </c>
      <c r="U182" s="177">
        <v>0</v>
      </c>
      <c r="V182" s="177">
        <v>0</v>
      </c>
      <c r="W182" s="177">
        <v>0</v>
      </c>
      <c r="X182" s="177">
        <v>0</v>
      </c>
      <c r="Y182" s="177">
        <v>0</v>
      </c>
      <c r="Z182" s="177">
        <v>0</v>
      </c>
      <c r="AA182" s="177">
        <v>0</v>
      </c>
      <c r="AB182" s="177">
        <v>0</v>
      </c>
      <c r="AC182" s="177">
        <v>0</v>
      </c>
      <c r="AD182" s="177">
        <v>0</v>
      </c>
      <c r="AE182" s="177">
        <v>0</v>
      </c>
      <c r="AF182" s="177">
        <v>0</v>
      </c>
      <c r="AG182" s="177">
        <v>0</v>
      </c>
      <c r="AH182" s="177">
        <v>0</v>
      </c>
      <c r="AI182" s="177">
        <v>0</v>
      </c>
      <c r="AJ182" s="177">
        <v>0</v>
      </c>
      <c r="AK182" s="177">
        <v>63</v>
      </c>
      <c r="AL182" s="177">
        <v>63</v>
      </c>
      <c r="AM182" s="177">
        <v>88.2</v>
      </c>
      <c r="AN182" s="204">
        <v>151.19999999999999</v>
      </c>
      <c r="AO182" s="173">
        <f>SUM(M182:AN182)</f>
        <v>365.4</v>
      </c>
      <c r="AP182" s="177">
        <f t="shared" si="19"/>
        <v>474.6</v>
      </c>
      <c r="AQ182" s="14"/>
      <c r="AR182" s="36"/>
    </row>
    <row r="183" spans="1:44" s="5" customFormat="1" ht="50.15" customHeight="1">
      <c r="A183" s="190" t="s">
        <v>2040</v>
      </c>
      <c r="B183" s="14" t="s">
        <v>2004</v>
      </c>
      <c r="C183" s="14" t="s">
        <v>135</v>
      </c>
      <c r="D183" s="14" t="s">
        <v>99</v>
      </c>
      <c r="E183" s="14" t="s">
        <v>2039</v>
      </c>
      <c r="F183" s="14" t="s">
        <v>2038</v>
      </c>
      <c r="G183" s="14" t="s">
        <v>1104</v>
      </c>
      <c r="H183" s="201" t="s">
        <v>10</v>
      </c>
      <c r="I183" s="191">
        <v>43677</v>
      </c>
      <c r="J183" s="177">
        <v>840</v>
      </c>
      <c r="K183" s="177">
        <f t="shared" si="16"/>
        <v>84</v>
      </c>
      <c r="L183" s="177">
        <f t="shared" si="17"/>
        <v>756</v>
      </c>
      <c r="M183" s="177">
        <v>0</v>
      </c>
      <c r="N183" s="177">
        <v>0</v>
      </c>
      <c r="O183" s="177">
        <v>0</v>
      </c>
      <c r="P183" s="177">
        <v>0</v>
      </c>
      <c r="Q183" s="177">
        <v>0</v>
      </c>
      <c r="R183" s="177">
        <v>0</v>
      </c>
      <c r="S183" s="177">
        <v>0</v>
      </c>
      <c r="T183" s="177">
        <v>0</v>
      </c>
      <c r="U183" s="177">
        <v>0</v>
      </c>
      <c r="V183" s="177">
        <v>0</v>
      </c>
      <c r="W183" s="177">
        <v>0</v>
      </c>
      <c r="X183" s="177">
        <v>0</v>
      </c>
      <c r="Y183" s="177">
        <v>0</v>
      </c>
      <c r="Z183" s="177">
        <v>0</v>
      </c>
      <c r="AA183" s="177">
        <v>0</v>
      </c>
      <c r="AB183" s="177">
        <v>0</v>
      </c>
      <c r="AC183" s="177">
        <v>0</v>
      </c>
      <c r="AD183" s="177">
        <v>0</v>
      </c>
      <c r="AE183" s="177">
        <v>0</v>
      </c>
      <c r="AF183" s="177">
        <v>0</v>
      </c>
      <c r="AG183" s="177">
        <v>0</v>
      </c>
      <c r="AH183" s="177">
        <v>0</v>
      </c>
      <c r="AI183" s="177">
        <v>0</v>
      </c>
      <c r="AJ183" s="177">
        <v>0</v>
      </c>
      <c r="AK183" s="177">
        <v>63</v>
      </c>
      <c r="AL183" s="177">
        <v>63</v>
      </c>
      <c r="AM183" s="177">
        <v>88.2</v>
      </c>
      <c r="AN183" s="204">
        <v>151.19999999999999</v>
      </c>
      <c r="AO183" s="173">
        <f>SUM(M183:AN183)</f>
        <v>365.4</v>
      </c>
      <c r="AP183" s="177">
        <f t="shared" si="19"/>
        <v>474.6</v>
      </c>
      <c r="AQ183" s="14"/>
      <c r="AR183" s="36"/>
    </row>
    <row r="184" spans="1:44" s="5" customFormat="1" ht="50.15" customHeight="1">
      <c r="A184" s="205" t="s">
        <v>2489</v>
      </c>
      <c r="B184" s="205" t="s">
        <v>2460</v>
      </c>
      <c r="C184" s="205" t="s">
        <v>2461</v>
      </c>
      <c r="D184" s="205"/>
      <c r="E184" s="205"/>
      <c r="F184" s="205"/>
      <c r="G184" s="205" t="s">
        <v>1104</v>
      </c>
      <c r="H184" s="37"/>
      <c r="I184" s="206">
        <v>44552</v>
      </c>
      <c r="J184" s="204">
        <v>1809.55</v>
      </c>
      <c r="K184" s="204">
        <f t="shared" si="16"/>
        <v>180.95500000000001</v>
      </c>
      <c r="L184" s="204">
        <f t="shared" si="17"/>
        <v>1628.595</v>
      </c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>
        <v>0</v>
      </c>
      <c r="AM184" s="204"/>
      <c r="AN184" s="204">
        <v>0</v>
      </c>
      <c r="AO184" s="173">
        <f t="shared" si="18"/>
        <v>0</v>
      </c>
      <c r="AP184" s="177">
        <f t="shared" si="19"/>
        <v>1809.55</v>
      </c>
      <c r="AQ184" s="14"/>
      <c r="AR184" s="36"/>
    </row>
    <row r="185" spans="1:44" s="5" customFormat="1" ht="50.15" customHeight="1">
      <c r="A185" s="205" t="s">
        <v>2489</v>
      </c>
      <c r="B185" s="205" t="s">
        <v>2460</v>
      </c>
      <c r="C185" s="205" t="s">
        <v>2461</v>
      </c>
      <c r="D185" s="205"/>
      <c r="E185" s="205"/>
      <c r="F185" s="205"/>
      <c r="G185" s="205" t="s">
        <v>1104</v>
      </c>
      <c r="H185" s="37"/>
      <c r="I185" s="206">
        <v>44552</v>
      </c>
      <c r="J185" s="204">
        <v>1809.55</v>
      </c>
      <c r="K185" s="204">
        <f t="shared" si="16"/>
        <v>180.95500000000001</v>
      </c>
      <c r="L185" s="204">
        <f t="shared" si="17"/>
        <v>1628.595</v>
      </c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>
        <v>0</v>
      </c>
      <c r="AM185" s="204"/>
      <c r="AN185" s="204">
        <v>0</v>
      </c>
      <c r="AO185" s="173">
        <f t="shared" si="18"/>
        <v>0</v>
      </c>
      <c r="AP185" s="177">
        <f t="shared" si="19"/>
        <v>1809.55</v>
      </c>
      <c r="AQ185" s="14"/>
      <c r="AR185" s="36"/>
    </row>
    <row r="186" spans="1:44" s="5" customFormat="1" ht="50.15" customHeight="1">
      <c r="A186" s="205" t="s">
        <v>2489</v>
      </c>
      <c r="B186" s="205" t="s">
        <v>2460</v>
      </c>
      <c r="C186" s="205" t="s">
        <v>2461</v>
      </c>
      <c r="D186" s="205"/>
      <c r="E186" s="205"/>
      <c r="F186" s="205"/>
      <c r="G186" s="205" t="s">
        <v>1104</v>
      </c>
      <c r="H186" s="37"/>
      <c r="I186" s="206">
        <v>44552</v>
      </c>
      <c r="J186" s="204">
        <v>1809.55</v>
      </c>
      <c r="K186" s="204">
        <f t="shared" si="16"/>
        <v>180.95500000000001</v>
      </c>
      <c r="L186" s="204">
        <f t="shared" si="17"/>
        <v>1628.595</v>
      </c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>
        <v>0</v>
      </c>
      <c r="AM186" s="204"/>
      <c r="AN186" s="204">
        <v>0</v>
      </c>
      <c r="AO186" s="173">
        <f t="shared" si="18"/>
        <v>0</v>
      </c>
      <c r="AP186" s="177">
        <f t="shared" si="19"/>
        <v>1809.55</v>
      </c>
      <c r="AQ186" s="14"/>
      <c r="AR186" s="36"/>
    </row>
    <row r="187" spans="1:44" s="5" customFormat="1" ht="50.15" customHeight="1">
      <c r="A187" s="205" t="s">
        <v>2489</v>
      </c>
      <c r="B187" s="205" t="s">
        <v>2460</v>
      </c>
      <c r="C187" s="205" t="s">
        <v>2461</v>
      </c>
      <c r="D187" s="205"/>
      <c r="E187" s="205"/>
      <c r="F187" s="205"/>
      <c r="G187" s="205" t="s">
        <v>1104</v>
      </c>
      <c r="H187" s="37"/>
      <c r="I187" s="206">
        <v>44552</v>
      </c>
      <c r="J187" s="204">
        <v>1809.55</v>
      </c>
      <c r="K187" s="204">
        <f t="shared" si="16"/>
        <v>180.95500000000001</v>
      </c>
      <c r="L187" s="204">
        <f t="shared" si="17"/>
        <v>1628.595</v>
      </c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>
        <v>0</v>
      </c>
      <c r="AM187" s="204"/>
      <c r="AN187" s="204">
        <v>0</v>
      </c>
      <c r="AO187" s="173">
        <f t="shared" si="18"/>
        <v>0</v>
      </c>
      <c r="AP187" s="177">
        <f t="shared" si="19"/>
        <v>1809.55</v>
      </c>
      <c r="AQ187" s="14"/>
      <c r="AR187" s="36"/>
    </row>
    <row r="188" spans="1:44" s="40" customFormat="1" ht="50.15" customHeight="1">
      <c r="A188" s="174" t="s">
        <v>97</v>
      </c>
      <c r="B188" s="39" t="s">
        <v>92</v>
      </c>
      <c r="C188" s="39" t="s">
        <v>14</v>
      </c>
      <c r="D188" s="39" t="s">
        <v>90</v>
      </c>
      <c r="E188" s="39" t="s">
        <v>98</v>
      </c>
      <c r="F188" s="39" t="s">
        <v>93</v>
      </c>
      <c r="G188" s="39" t="s">
        <v>1104</v>
      </c>
      <c r="H188" s="39" t="s">
        <v>18</v>
      </c>
      <c r="I188" s="202">
        <v>37438</v>
      </c>
      <c r="J188" s="177">
        <v>1585.98</v>
      </c>
      <c r="K188" s="177">
        <f t="shared" si="16"/>
        <v>158.59800000000001</v>
      </c>
      <c r="L188" s="177">
        <f t="shared" si="17"/>
        <v>1427.3820000000001</v>
      </c>
      <c r="M188" s="177">
        <v>0</v>
      </c>
      <c r="N188" s="177">
        <v>0</v>
      </c>
      <c r="O188" s="177">
        <v>0</v>
      </c>
      <c r="P188" s="177">
        <v>0</v>
      </c>
      <c r="Q188" s="177">
        <v>142.74</v>
      </c>
      <c r="R188" s="177">
        <v>737.49</v>
      </c>
      <c r="S188" s="177">
        <v>285.48</v>
      </c>
      <c r="T188" s="177">
        <v>261.67</v>
      </c>
      <c r="U188" s="177">
        <v>0</v>
      </c>
      <c r="V188" s="15">
        <v>0</v>
      </c>
      <c r="W188" s="177">
        <v>0</v>
      </c>
      <c r="X188" s="177">
        <v>0</v>
      </c>
      <c r="Y188" s="177">
        <v>0</v>
      </c>
      <c r="Z188" s="177">
        <v>0</v>
      </c>
      <c r="AA188" s="177">
        <v>0</v>
      </c>
      <c r="AB188" s="177">
        <v>0</v>
      </c>
      <c r="AC188" s="177">
        <v>0</v>
      </c>
      <c r="AD188" s="177">
        <v>0</v>
      </c>
      <c r="AE188" s="177">
        <v>0</v>
      </c>
      <c r="AF188" s="177">
        <v>0</v>
      </c>
      <c r="AG188" s="177">
        <v>0</v>
      </c>
      <c r="AH188" s="177">
        <v>0</v>
      </c>
      <c r="AI188" s="177">
        <v>0</v>
      </c>
      <c r="AJ188" s="177">
        <v>0</v>
      </c>
      <c r="AK188" s="177">
        <v>0</v>
      </c>
      <c r="AL188" s="177"/>
      <c r="AM188" s="177"/>
      <c r="AN188" s="177"/>
      <c r="AO188" s="173">
        <f t="shared" si="18"/>
        <v>1427.38</v>
      </c>
      <c r="AP188" s="177">
        <f t="shared" si="19"/>
        <v>158.59999999999991</v>
      </c>
      <c r="AQ188" s="50" t="s">
        <v>119</v>
      </c>
      <c r="AR188" s="58" t="s">
        <v>155</v>
      </c>
    </row>
    <row r="189" spans="1:44" s="40" customFormat="1" ht="50.15" customHeight="1">
      <c r="A189" s="174" t="s">
        <v>94</v>
      </c>
      <c r="B189" s="39" t="s">
        <v>92</v>
      </c>
      <c r="C189" s="39" t="s">
        <v>14</v>
      </c>
      <c r="D189" s="39" t="s">
        <v>90</v>
      </c>
      <c r="E189" s="39" t="s">
        <v>95</v>
      </c>
      <c r="F189" s="39" t="s">
        <v>93</v>
      </c>
      <c r="G189" s="39" t="s">
        <v>1104</v>
      </c>
      <c r="H189" s="39" t="s">
        <v>18</v>
      </c>
      <c r="I189" s="202">
        <v>37438</v>
      </c>
      <c r="J189" s="177">
        <v>1585.98</v>
      </c>
      <c r="K189" s="177">
        <f t="shared" si="16"/>
        <v>158.59800000000001</v>
      </c>
      <c r="L189" s="177">
        <f t="shared" si="17"/>
        <v>1427.3820000000001</v>
      </c>
      <c r="M189" s="177">
        <v>0</v>
      </c>
      <c r="N189" s="177">
        <v>0</v>
      </c>
      <c r="O189" s="177">
        <v>0</v>
      </c>
      <c r="P189" s="177">
        <v>0</v>
      </c>
      <c r="Q189" s="177">
        <v>142.74</v>
      </c>
      <c r="R189" s="177">
        <v>737.49</v>
      </c>
      <c r="S189" s="177">
        <v>285.48</v>
      </c>
      <c r="T189" s="177">
        <v>261.67</v>
      </c>
      <c r="U189" s="177">
        <v>0</v>
      </c>
      <c r="V189" s="15">
        <v>0</v>
      </c>
      <c r="W189" s="177">
        <v>0</v>
      </c>
      <c r="X189" s="177">
        <v>0</v>
      </c>
      <c r="Y189" s="177">
        <v>0</v>
      </c>
      <c r="Z189" s="177">
        <v>0</v>
      </c>
      <c r="AA189" s="177">
        <v>0</v>
      </c>
      <c r="AB189" s="177">
        <v>0</v>
      </c>
      <c r="AC189" s="177">
        <v>0</v>
      </c>
      <c r="AD189" s="177">
        <v>0</v>
      </c>
      <c r="AE189" s="177">
        <v>0</v>
      </c>
      <c r="AF189" s="177">
        <v>0</v>
      </c>
      <c r="AG189" s="177">
        <v>0</v>
      </c>
      <c r="AH189" s="177">
        <v>0</v>
      </c>
      <c r="AI189" s="177">
        <v>0</v>
      </c>
      <c r="AJ189" s="177">
        <v>0</v>
      </c>
      <c r="AK189" s="177">
        <v>0</v>
      </c>
      <c r="AL189" s="177"/>
      <c r="AM189" s="177"/>
      <c r="AN189" s="177"/>
      <c r="AO189" s="173">
        <f t="shared" si="18"/>
        <v>1427.38</v>
      </c>
      <c r="AP189" s="177">
        <f t="shared" si="19"/>
        <v>158.59999999999991</v>
      </c>
      <c r="AQ189" s="50" t="s">
        <v>119</v>
      </c>
      <c r="AR189" s="58" t="s">
        <v>155</v>
      </c>
    </row>
    <row r="190" spans="1:44" s="40" customFormat="1" ht="50.15" customHeight="1">
      <c r="A190" s="190" t="s">
        <v>152</v>
      </c>
      <c r="B190" s="14" t="s">
        <v>92</v>
      </c>
      <c r="C190" s="14" t="s">
        <v>14</v>
      </c>
      <c r="D190" s="14" t="s">
        <v>150</v>
      </c>
      <c r="E190" s="14" t="s">
        <v>153</v>
      </c>
      <c r="F190" s="14" t="s">
        <v>151</v>
      </c>
      <c r="G190" s="39" t="s">
        <v>1104</v>
      </c>
      <c r="H190" s="14" t="s">
        <v>10</v>
      </c>
      <c r="I190" s="202">
        <v>37530</v>
      </c>
      <c r="J190" s="177">
        <v>1275</v>
      </c>
      <c r="K190" s="177">
        <f t="shared" ref="K190:K225" si="20">+J190*0.1</f>
        <v>127.5</v>
      </c>
      <c r="L190" s="177">
        <f t="shared" ref="L190:L225" si="21">+J190-K190</f>
        <v>1147.5</v>
      </c>
      <c r="M190" s="177">
        <v>0</v>
      </c>
      <c r="N190" s="177">
        <v>0</v>
      </c>
      <c r="O190" s="177">
        <v>0</v>
      </c>
      <c r="P190" s="177">
        <v>0</v>
      </c>
      <c r="Q190" s="177">
        <v>57.38</v>
      </c>
      <c r="R190" s="177">
        <v>229.5</v>
      </c>
      <c r="S190" s="177">
        <v>229.5</v>
      </c>
      <c r="T190" s="177">
        <v>229.5</v>
      </c>
      <c r="U190" s="177">
        <v>229.5</v>
      </c>
      <c r="V190" s="15">
        <v>172.12</v>
      </c>
      <c r="W190" s="177">
        <v>0</v>
      </c>
      <c r="X190" s="177">
        <v>0</v>
      </c>
      <c r="Y190" s="177">
        <v>0</v>
      </c>
      <c r="Z190" s="177">
        <v>0</v>
      </c>
      <c r="AA190" s="177">
        <v>0</v>
      </c>
      <c r="AB190" s="177">
        <v>0</v>
      </c>
      <c r="AC190" s="177">
        <v>0</v>
      </c>
      <c r="AD190" s="177">
        <v>0</v>
      </c>
      <c r="AE190" s="177">
        <v>0</v>
      </c>
      <c r="AF190" s="177">
        <v>0</v>
      </c>
      <c r="AG190" s="177">
        <v>0</v>
      </c>
      <c r="AH190" s="177">
        <v>0</v>
      </c>
      <c r="AI190" s="177">
        <v>0</v>
      </c>
      <c r="AJ190" s="177">
        <v>0</v>
      </c>
      <c r="AK190" s="177">
        <v>0</v>
      </c>
      <c r="AL190" s="177"/>
      <c r="AM190" s="177"/>
      <c r="AN190" s="177"/>
      <c r="AO190" s="173">
        <f t="shared" si="18"/>
        <v>1147.5</v>
      </c>
      <c r="AP190" s="177">
        <f t="shared" si="19"/>
        <v>127.5</v>
      </c>
      <c r="AQ190" s="50" t="s">
        <v>1333</v>
      </c>
      <c r="AR190" s="58" t="s">
        <v>1304</v>
      </c>
    </row>
    <row r="191" spans="1:44" s="40" customFormat="1" ht="50.15" customHeight="1">
      <c r="A191" s="190" t="s">
        <v>146</v>
      </c>
      <c r="B191" s="14" t="s">
        <v>147</v>
      </c>
      <c r="C191" s="14" t="s">
        <v>14</v>
      </c>
      <c r="D191" s="14" t="s">
        <v>90</v>
      </c>
      <c r="E191" s="14" t="s">
        <v>148</v>
      </c>
      <c r="F191" s="14" t="s">
        <v>149</v>
      </c>
      <c r="G191" s="39" t="s">
        <v>1104</v>
      </c>
      <c r="H191" s="14" t="s">
        <v>102</v>
      </c>
      <c r="I191" s="202">
        <v>37561</v>
      </c>
      <c r="J191" s="177">
        <v>11326.84</v>
      </c>
      <c r="K191" s="177">
        <f t="shared" si="20"/>
        <v>1132.684</v>
      </c>
      <c r="L191" s="177">
        <f t="shared" si="21"/>
        <v>10194.156000000001</v>
      </c>
      <c r="M191" s="177">
        <v>0</v>
      </c>
      <c r="N191" s="177">
        <v>0</v>
      </c>
      <c r="O191" s="177">
        <v>0</v>
      </c>
      <c r="P191" s="177">
        <v>0</v>
      </c>
      <c r="Q191" s="177">
        <v>339.8</v>
      </c>
      <c r="R191" s="177">
        <v>2038.83</v>
      </c>
      <c r="S191" s="177">
        <v>2038.83</v>
      </c>
      <c r="T191" s="177">
        <v>2038.83</v>
      </c>
      <c r="U191" s="177">
        <v>2038.83</v>
      </c>
      <c r="V191" s="15">
        <v>1699.04</v>
      </c>
      <c r="W191" s="177">
        <v>0</v>
      </c>
      <c r="X191" s="177">
        <v>0</v>
      </c>
      <c r="Y191" s="177">
        <v>0</v>
      </c>
      <c r="Z191" s="177">
        <v>0</v>
      </c>
      <c r="AA191" s="177">
        <v>0</v>
      </c>
      <c r="AB191" s="177">
        <v>0</v>
      </c>
      <c r="AC191" s="177">
        <v>0</v>
      </c>
      <c r="AD191" s="177">
        <v>0</v>
      </c>
      <c r="AE191" s="177">
        <v>0</v>
      </c>
      <c r="AF191" s="177">
        <v>0</v>
      </c>
      <c r="AG191" s="177">
        <v>0</v>
      </c>
      <c r="AH191" s="177">
        <v>0</v>
      </c>
      <c r="AI191" s="177">
        <v>0</v>
      </c>
      <c r="AJ191" s="177">
        <v>0</v>
      </c>
      <c r="AK191" s="177">
        <v>0</v>
      </c>
      <c r="AL191" s="177"/>
      <c r="AM191" s="177"/>
      <c r="AN191" s="177"/>
      <c r="AO191" s="173">
        <f t="shared" si="18"/>
        <v>10194.16</v>
      </c>
      <c r="AP191" s="177">
        <f t="shared" si="19"/>
        <v>1132.6800000000003</v>
      </c>
      <c r="AQ191" s="50" t="s">
        <v>119</v>
      </c>
      <c r="AR191" s="58" t="s">
        <v>155</v>
      </c>
    </row>
    <row r="192" spans="1:44" s="40" customFormat="1" ht="50.15" customHeight="1">
      <c r="A192" s="174" t="s">
        <v>414</v>
      </c>
      <c r="B192" s="39" t="s">
        <v>411</v>
      </c>
      <c r="C192" s="39" t="s">
        <v>412</v>
      </c>
      <c r="D192" s="39" t="s">
        <v>99</v>
      </c>
      <c r="E192" s="39" t="s">
        <v>415</v>
      </c>
      <c r="F192" s="39" t="s">
        <v>413</v>
      </c>
      <c r="G192" s="39" t="s">
        <v>1104</v>
      </c>
      <c r="H192" s="39" t="s">
        <v>10</v>
      </c>
      <c r="I192" s="202">
        <v>38322</v>
      </c>
      <c r="J192" s="177">
        <v>1140</v>
      </c>
      <c r="K192" s="177">
        <f t="shared" si="20"/>
        <v>114</v>
      </c>
      <c r="L192" s="177">
        <f t="shared" si="21"/>
        <v>1026</v>
      </c>
      <c r="M192" s="177">
        <v>0</v>
      </c>
      <c r="N192" s="177">
        <v>0</v>
      </c>
      <c r="O192" s="177">
        <v>0</v>
      </c>
      <c r="P192" s="177">
        <v>0</v>
      </c>
      <c r="Q192" s="177">
        <v>0</v>
      </c>
      <c r="R192" s="177">
        <v>0</v>
      </c>
      <c r="S192" s="177">
        <v>0</v>
      </c>
      <c r="T192" s="177">
        <v>212.04</v>
      </c>
      <c r="U192" s="177">
        <v>205.2</v>
      </c>
      <c r="V192" s="15">
        <v>205.2</v>
      </c>
      <c r="W192" s="177">
        <v>205.2</v>
      </c>
      <c r="X192" s="177">
        <v>198.36</v>
      </c>
      <c r="Y192" s="177">
        <v>0</v>
      </c>
      <c r="Z192" s="177">
        <v>0</v>
      </c>
      <c r="AA192" s="177">
        <v>0</v>
      </c>
      <c r="AB192" s="177">
        <v>0</v>
      </c>
      <c r="AC192" s="177">
        <v>0</v>
      </c>
      <c r="AD192" s="177">
        <v>0</v>
      </c>
      <c r="AE192" s="177">
        <v>0</v>
      </c>
      <c r="AF192" s="177">
        <v>0</v>
      </c>
      <c r="AG192" s="177">
        <v>0</v>
      </c>
      <c r="AH192" s="177">
        <v>0</v>
      </c>
      <c r="AI192" s="177">
        <v>0</v>
      </c>
      <c r="AJ192" s="177">
        <v>0</v>
      </c>
      <c r="AK192" s="177">
        <v>0</v>
      </c>
      <c r="AL192" s="177"/>
      <c r="AM192" s="177"/>
      <c r="AN192" s="177"/>
      <c r="AO192" s="173">
        <f t="shared" si="18"/>
        <v>1026</v>
      </c>
      <c r="AP192" s="177">
        <f t="shared" si="19"/>
        <v>114</v>
      </c>
      <c r="AQ192" s="50" t="s">
        <v>1117</v>
      </c>
      <c r="AR192" s="58" t="s">
        <v>1376</v>
      </c>
    </row>
    <row r="193" spans="1:44" s="40" customFormat="1" ht="50.15" customHeight="1">
      <c r="A193" s="174" t="s">
        <v>416</v>
      </c>
      <c r="B193" s="39" t="s">
        <v>411</v>
      </c>
      <c r="C193" s="39" t="s">
        <v>412</v>
      </c>
      <c r="D193" s="39" t="s">
        <v>99</v>
      </c>
      <c r="E193" s="39" t="s">
        <v>417</v>
      </c>
      <c r="F193" s="39" t="s">
        <v>413</v>
      </c>
      <c r="G193" s="39" t="s">
        <v>1104</v>
      </c>
      <c r="H193" s="39" t="s">
        <v>10</v>
      </c>
      <c r="I193" s="202">
        <v>38322</v>
      </c>
      <c r="J193" s="177">
        <v>1140</v>
      </c>
      <c r="K193" s="177">
        <f t="shared" si="20"/>
        <v>114</v>
      </c>
      <c r="L193" s="177">
        <f t="shared" si="21"/>
        <v>1026</v>
      </c>
      <c r="M193" s="177">
        <v>0</v>
      </c>
      <c r="N193" s="177">
        <v>0</v>
      </c>
      <c r="O193" s="177">
        <v>0</v>
      </c>
      <c r="P193" s="177">
        <v>0</v>
      </c>
      <c r="Q193" s="177">
        <v>0</v>
      </c>
      <c r="R193" s="177">
        <v>0</v>
      </c>
      <c r="S193" s="177">
        <v>0</v>
      </c>
      <c r="T193" s="177">
        <v>212.04</v>
      </c>
      <c r="U193" s="177">
        <v>205.2</v>
      </c>
      <c r="V193" s="15">
        <v>205.2</v>
      </c>
      <c r="W193" s="177">
        <v>205.2</v>
      </c>
      <c r="X193" s="177">
        <v>198.36</v>
      </c>
      <c r="Y193" s="177">
        <v>0</v>
      </c>
      <c r="Z193" s="177">
        <v>0</v>
      </c>
      <c r="AA193" s="177">
        <v>0</v>
      </c>
      <c r="AB193" s="177">
        <v>0</v>
      </c>
      <c r="AC193" s="177">
        <v>0</v>
      </c>
      <c r="AD193" s="177">
        <v>0</v>
      </c>
      <c r="AE193" s="177">
        <v>0</v>
      </c>
      <c r="AF193" s="177">
        <v>0</v>
      </c>
      <c r="AG193" s="177">
        <v>0</v>
      </c>
      <c r="AH193" s="177">
        <v>0</v>
      </c>
      <c r="AI193" s="177">
        <v>0</v>
      </c>
      <c r="AJ193" s="177">
        <v>0</v>
      </c>
      <c r="AK193" s="177">
        <v>0</v>
      </c>
      <c r="AL193" s="177"/>
      <c r="AM193" s="177"/>
      <c r="AN193" s="177"/>
      <c r="AO193" s="173">
        <f t="shared" si="18"/>
        <v>1026</v>
      </c>
      <c r="AP193" s="177">
        <f t="shared" si="19"/>
        <v>114</v>
      </c>
      <c r="AQ193" s="50" t="s">
        <v>322</v>
      </c>
      <c r="AR193" s="58" t="s">
        <v>1305</v>
      </c>
    </row>
    <row r="194" spans="1:44" s="40" customFormat="1" ht="50.15" customHeight="1">
      <c r="A194" s="190" t="s">
        <v>177</v>
      </c>
      <c r="B194" s="14" t="s">
        <v>92</v>
      </c>
      <c r="C194" s="14" t="s">
        <v>109</v>
      </c>
      <c r="D194" s="14" t="s">
        <v>96</v>
      </c>
      <c r="E194" s="14" t="s">
        <v>178</v>
      </c>
      <c r="F194" s="14" t="s">
        <v>179</v>
      </c>
      <c r="G194" s="39" t="s">
        <v>1104</v>
      </c>
      <c r="H194" s="14" t="s">
        <v>102</v>
      </c>
      <c r="I194" s="202">
        <v>39569</v>
      </c>
      <c r="J194" s="177">
        <v>1372.95</v>
      </c>
      <c r="K194" s="177">
        <f t="shared" si="20"/>
        <v>137.29500000000002</v>
      </c>
      <c r="L194" s="177">
        <f t="shared" si="21"/>
        <v>1235.655</v>
      </c>
      <c r="M194" s="177">
        <v>0</v>
      </c>
      <c r="N194" s="177">
        <v>0</v>
      </c>
      <c r="O194" s="177">
        <v>0</v>
      </c>
      <c r="P194" s="177">
        <v>0</v>
      </c>
      <c r="Q194" s="177">
        <v>0</v>
      </c>
      <c r="R194" s="177">
        <v>0</v>
      </c>
      <c r="S194" s="177">
        <v>0</v>
      </c>
      <c r="T194" s="177">
        <v>0</v>
      </c>
      <c r="U194" s="177">
        <v>0</v>
      </c>
      <c r="V194" s="15">
        <v>0</v>
      </c>
      <c r="W194" s="177">
        <v>168.19</v>
      </c>
      <c r="X194" s="177">
        <v>247.13</v>
      </c>
      <c r="Y194" s="177">
        <v>247.13</v>
      </c>
      <c r="Z194" s="177">
        <v>247.13</v>
      </c>
      <c r="AA194" s="177">
        <v>247.13</v>
      </c>
      <c r="AB194" s="177">
        <v>0</v>
      </c>
      <c r="AC194" s="177">
        <v>78.94</v>
      </c>
      <c r="AD194" s="177">
        <v>0</v>
      </c>
      <c r="AE194" s="177">
        <v>0</v>
      </c>
      <c r="AF194" s="177">
        <v>0</v>
      </c>
      <c r="AG194" s="177">
        <v>0</v>
      </c>
      <c r="AH194" s="177">
        <v>0</v>
      </c>
      <c r="AI194" s="177">
        <v>0</v>
      </c>
      <c r="AJ194" s="177">
        <v>0</v>
      </c>
      <c r="AK194" s="177">
        <v>0</v>
      </c>
      <c r="AL194" s="177"/>
      <c r="AM194" s="177"/>
      <c r="AN194" s="177"/>
      <c r="AO194" s="173">
        <f t="shared" si="18"/>
        <v>1235.6500000000001</v>
      </c>
      <c r="AP194" s="177">
        <f t="shared" si="19"/>
        <v>137.29999999999995</v>
      </c>
      <c r="AQ194" s="50" t="s">
        <v>171</v>
      </c>
      <c r="AR194" s="58" t="s">
        <v>1286</v>
      </c>
    </row>
    <row r="195" spans="1:44" s="40" customFormat="1" ht="50.15" customHeight="1">
      <c r="A195" s="190" t="s">
        <v>180</v>
      </c>
      <c r="B195" s="14" t="s">
        <v>92</v>
      </c>
      <c r="C195" s="14" t="s">
        <v>109</v>
      </c>
      <c r="D195" s="14" t="s">
        <v>96</v>
      </c>
      <c r="E195" s="14" t="s">
        <v>181</v>
      </c>
      <c r="F195" s="14" t="s">
        <v>179</v>
      </c>
      <c r="G195" s="39" t="s">
        <v>1104</v>
      </c>
      <c r="H195" s="14" t="s">
        <v>102</v>
      </c>
      <c r="I195" s="202">
        <v>39569</v>
      </c>
      <c r="J195" s="177">
        <v>1372.95</v>
      </c>
      <c r="K195" s="177">
        <f t="shared" si="20"/>
        <v>137.29500000000002</v>
      </c>
      <c r="L195" s="177">
        <f t="shared" si="21"/>
        <v>1235.655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R195" s="177">
        <v>0</v>
      </c>
      <c r="S195" s="177">
        <v>0</v>
      </c>
      <c r="T195" s="177">
        <v>0</v>
      </c>
      <c r="U195" s="177">
        <v>0</v>
      </c>
      <c r="V195" s="15">
        <v>0</v>
      </c>
      <c r="W195" s="177">
        <v>168.19</v>
      </c>
      <c r="X195" s="177">
        <v>247.13</v>
      </c>
      <c r="Y195" s="177">
        <v>247.13</v>
      </c>
      <c r="Z195" s="177">
        <v>247.13</v>
      </c>
      <c r="AA195" s="177">
        <v>247.13</v>
      </c>
      <c r="AB195" s="177">
        <v>0</v>
      </c>
      <c r="AC195" s="177">
        <v>78.94</v>
      </c>
      <c r="AD195" s="177">
        <v>0</v>
      </c>
      <c r="AE195" s="177">
        <v>0</v>
      </c>
      <c r="AF195" s="177">
        <v>0</v>
      </c>
      <c r="AG195" s="177">
        <v>0</v>
      </c>
      <c r="AH195" s="177">
        <v>0</v>
      </c>
      <c r="AI195" s="177">
        <v>0</v>
      </c>
      <c r="AJ195" s="177">
        <v>0</v>
      </c>
      <c r="AK195" s="177">
        <v>0</v>
      </c>
      <c r="AL195" s="177"/>
      <c r="AM195" s="177"/>
      <c r="AN195" s="177"/>
      <c r="AO195" s="173">
        <f t="shared" si="18"/>
        <v>1235.6500000000001</v>
      </c>
      <c r="AP195" s="177">
        <f t="shared" si="19"/>
        <v>137.29999999999995</v>
      </c>
      <c r="AQ195" s="50" t="s">
        <v>1511</v>
      </c>
      <c r="AR195" s="58" t="s">
        <v>1252</v>
      </c>
    </row>
    <row r="196" spans="1:44" s="40" customFormat="1" ht="50.15" customHeight="1">
      <c r="A196" s="190" t="s">
        <v>182</v>
      </c>
      <c r="B196" s="14" t="s">
        <v>92</v>
      </c>
      <c r="C196" s="14" t="s">
        <v>109</v>
      </c>
      <c r="D196" s="14" t="s">
        <v>96</v>
      </c>
      <c r="E196" s="14" t="s">
        <v>183</v>
      </c>
      <c r="F196" s="14" t="s">
        <v>179</v>
      </c>
      <c r="G196" s="39" t="s">
        <v>1104</v>
      </c>
      <c r="H196" s="14" t="s">
        <v>102</v>
      </c>
      <c r="I196" s="202">
        <v>39569</v>
      </c>
      <c r="J196" s="177">
        <v>1372.95</v>
      </c>
      <c r="K196" s="177">
        <f>+J196*0.1</f>
        <v>137.29500000000002</v>
      </c>
      <c r="L196" s="177">
        <f t="shared" si="21"/>
        <v>1235.655</v>
      </c>
      <c r="M196" s="177">
        <v>0</v>
      </c>
      <c r="N196" s="177">
        <v>0</v>
      </c>
      <c r="O196" s="177">
        <v>0</v>
      </c>
      <c r="P196" s="177">
        <v>0</v>
      </c>
      <c r="Q196" s="177">
        <v>0</v>
      </c>
      <c r="R196" s="177">
        <v>0</v>
      </c>
      <c r="S196" s="177">
        <v>0</v>
      </c>
      <c r="T196" s="177">
        <v>0</v>
      </c>
      <c r="U196" s="177">
        <v>0</v>
      </c>
      <c r="V196" s="15">
        <v>0</v>
      </c>
      <c r="W196" s="177">
        <v>168.19</v>
      </c>
      <c r="X196" s="177">
        <v>247.13</v>
      </c>
      <c r="Y196" s="177">
        <v>247.13</v>
      </c>
      <c r="Z196" s="177">
        <v>247.13</v>
      </c>
      <c r="AA196" s="177">
        <v>247.13</v>
      </c>
      <c r="AB196" s="177">
        <v>0</v>
      </c>
      <c r="AC196" s="177">
        <v>78.94</v>
      </c>
      <c r="AD196" s="177">
        <v>0</v>
      </c>
      <c r="AE196" s="177">
        <v>0</v>
      </c>
      <c r="AF196" s="177">
        <v>0</v>
      </c>
      <c r="AG196" s="177">
        <v>0</v>
      </c>
      <c r="AH196" s="177">
        <v>0</v>
      </c>
      <c r="AI196" s="177">
        <v>0</v>
      </c>
      <c r="AJ196" s="177">
        <v>0</v>
      </c>
      <c r="AK196" s="177">
        <v>0</v>
      </c>
      <c r="AL196" s="177"/>
      <c r="AM196" s="177"/>
      <c r="AN196" s="177"/>
      <c r="AO196" s="173">
        <f t="shared" si="18"/>
        <v>1235.6500000000001</v>
      </c>
      <c r="AP196" s="177">
        <f t="shared" si="19"/>
        <v>137.29999999999995</v>
      </c>
      <c r="AQ196" s="50" t="s">
        <v>2007</v>
      </c>
      <c r="AR196" s="58" t="s">
        <v>1326</v>
      </c>
    </row>
    <row r="197" spans="1:44" s="40" customFormat="1" ht="50.15" customHeight="1">
      <c r="A197" s="190" t="s">
        <v>185</v>
      </c>
      <c r="B197" s="14" t="s">
        <v>92</v>
      </c>
      <c r="C197" s="14" t="s">
        <v>109</v>
      </c>
      <c r="D197" s="14" t="s">
        <v>96</v>
      </c>
      <c r="E197" s="14" t="s">
        <v>186</v>
      </c>
      <c r="F197" s="14" t="s">
        <v>179</v>
      </c>
      <c r="G197" s="39" t="s">
        <v>1104</v>
      </c>
      <c r="H197" s="14" t="s">
        <v>102</v>
      </c>
      <c r="I197" s="202">
        <v>39569</v>
      </c>
      <c r="J197" s="177">
        <v>1372.95</v>
      </c>
      <c r="K197" s="177">
        <f t="shared" si="20"/>
        <v>137.29500000000002</v>
      </c>
      <c r="L197" s="177">
        <f t="shared" si="21"/>
        <v>1235.655</v>
      </c>
      <c r="M197" s="177">
        <v>0</v>
      </c>
      <c r="N197" s="177">
        <v>0</v>
      </c>
      <c r="O197" s="177">
        <v>0</v>
      </c>
      <c r="P197" s="177">
        <v>0</v>
      </c>
      <c r="Q197" s="177">
        <v>0</v>
      </c>
      <c r="R197" s="177">
        <v>0</v>
      </c>
      <c r="S197" s="177">
        <v>0</v>
      </c>
      <c r="T197" s="177">
        <v>0</v>
      </c>
      <c r="U197" s="177">
        <v>0</v>
      </c>
      <c r="V197" s="15">
        <v>0</v>
      </c>
      <c r="W197" s="177">
        <v>168.19</v>
      </c>
      <c r="X197" s="177">
        <v>247.13</v>
      </c>
      <c r="Y197" s="177">
        <v>247.13</v>
      </c>
      <c r="Z197" s="177">
        <v>247.13</v>
      </c>
      <c r="AA197" s="177">
        <v>247.13</v>
      </c>
      <c r="AB197" s="177">
        <v>0</v>
      </c>
      <c r="AC197" s="177">
        <v>78.94</v>
      </c>
      <c r="AD197" s="177">
        <v>0</v>
      </c>
      <c r="AE197" s="177">
        <v>0</v>
      </c>
      <c r="AF197" s="177">
        <v>0</v>
      </c>
      <c r="AG197" s="177">
        <v>0</v>
      </c>
      <c r="AH197" s="177">
        <v>0</v>
      </c>
      <c r="AI197" s="177">
        <v>0</v>
      </c>
      <c r="AJ197" s="177">
        <v>0</v>
      </c>
      <c r="AK197" s="177">
        <v>0</v>
      </c>
      <c r="AL197" s="177"/>
      <c r="AM197" s="177"/>
      <c r="AN197" s="177"/>
      <c r="AO197" s="173">
        <f t="shared" si="18"/>
        <v>1235.6500000000001</v>
      </c>
      <c r="AP197" s="177">
        <f t="shared" si="19"/>
        <v>137.29999999999995</v>
      </c>
      <c r="AQ197" s="50" t="s">
        <v>1537</v>
      </c>
      <c r="AR197" s="58" t="s">
        <v>1108</v>
      </c>
    </row>
    <row r="198" spans="1:44" s="40" customFormat="1" ht="50.15" customHeight="1">
      <c r="A198" s="190" t="s">
        <v>187</v>
      </c>
      <c r="B198" s="14" t="s">
        <v>92</v>
      </c>
      <c r="C198" s="14" t="s">
        <v>109</v>
      </c>
      <c r="D198" s="14" t="s">
        <v>96</v>
      </c>
      <c r="E198" s="14" t="s">
        <v>188</v>
      </c>
      <c r="F198" s="14" t="s">
        <v>179</v>
      </c>
      <c r="G198" s="39" t="s">
        <v>1104</v>
      </c>
      <c r="H198" s="14" t="s">
        <v>102</v>
      </c>
      <c r="I198" s="202">
        <v>39569</v>
      </c>
      <c r="J198" s="177">
        <v>1372.95</v>
      </c>
      <c r="K198" s="177">
        <f t="shared" si="20"/>
        <v>137.29500000000002</v>
      </c>
      <c r="L198" s="177">
        <f t="shared" si="21"/>
        <v>1235.655</v>
      </c>
      <c r="M198" s="177">
        <v>0</v>
      </c>
      <c r="N198" s="177">
        <v>0</v>
      </c>
      <c r="O198" s="177">
        <v>0</v>
      </c>
      <c r="P198" s="177">
        <v>0</v>
      </c>
      <c r="Q198" s="177">
        <v>0</v>
      </c>
      <c r="R198" s="177">
        <v>0</v>
      </c>
      <c r="S198" s="177">
        <v>0</v>
      </c>
      <c r="T198" s="177">
        <v>0</v>
      </c>
      <c r="U198" s="177">
        <v>0</v>
      </c>
      <c r="V198" s="15">
        <v>0</v>
      </c>
      <c r="W198" s="177">
        <v>168.19</v>
      </c>
      <c r="X198" s="177">
        <v>247.13</v>
      </c>
      <c r="Y198" s="177">
        <v>247.13</v>
      </c>
      <c r="Z198" s="177">
        <v>247.13</v>
      </c>
      <c r="AA198" s="177">
        <v>247.13</v>
      </c>
      <c r="AB198" s="177">
        <v>0</v>
      </c>
      <c r="AC198" s="177">
        <v>78.94</v>
      </c>
      <c r="AD198" s="177">
        <v>0</v>
      </c>
      <c r="AE198" s="177">
        <v>0</v>
      </c>
      <c r="AF198" s="177">
        <v>0</v>
      </c>
      <c r="AG198" s="177">
        <v>0</v>
      </c>
      <c r="AH198" s="177">
        <v>0</v>
      </c>
      <c r="AI198" s="177">
        <v>0</v>
      </c>
      <c r="AJ198" s="177">
        <v>0</v>
      </c>
      <c r="AK198" s="177">
        <v>0</v>
      </c>
      <c r="AL198" s="177"/>
      <c r="AM198" s="177"/>
      <c r="AN198" s="177"/>
      <c r="AO198" s="173">
        <f t="shared" si="18"/>
        <v>1235.6500000000001</v>
      </c>
      <c r="AP198" s="177">
        <f t="shared" si="19"/>
        <v>137.29999999999995</v>
      </c>
      <c r="AQ198" s="50" t="s">
        <v>1117</v>
      </c>
      <c r="AR198" s="58" t="s">
        <v>1376</v>
      </c>
    </row>
    <row r="199" spans="1:44" s="40" customFormat="1" ht="50.15" customHeight="1">
      <c r="A199" s="190" t="s">
        <v>191</v>
      </c>
      <c r="B199" s="14" t="s">
        <v>92</v>
      </c>
      <c r="C199" s="14" t="s">
        <v>109</v>
      </c>
      <c r="D199" s="14" t="s">
        <v>96</v>
      </c>
      <c r="E199" s="14" t="s">
        <v>192</v>
      </c>
      <c r="F199" s="14" t="s">
        <v>179</v>
      </c>
      <c r="G199" s="39" t="s">
        <v>1104</v>
      </c>
      <c r="H199" s="14" t="s">
        <v>102</v>
      </c>
      <c r="I199" s="202">
        <v>39569</v>
      </c>
      <c r="J199" s="177">
        <v>1372.95</v>
      </c>
      <c r="K199" s="177">
        <f t="shared" si="20"/>
        <v>137.29500000000002</v>
      </c>
      <c r="L199" s="177">
        <f t="shared" si="21"/>
        <v>1235.655</v>
      </c>
      <c r="M199" s="177">
        <v>0</v>
      </c>
      <c r="N199" s="177">
        <v>0</v>
      </c>
      <c r="O199" s="177">
        <v>0</v>
      </c>
      <c r="P199" s="177">
        <v>0</v>
      </c>
      <c r="Q199" s="177">
        <v>0</v>
      </c>
      <c r="R199" s="177">
        <v>0</v>
      </c>
      <c r="S199" s="177">
        <v>0</v>
      </c>
      <c r="T199" s="177">
        <v>0</v>
      </c>
      <c r="U199" s="177">
        <v>0</v>
      </c>
      <c r="V199" s="15">
        <v>0</v>
      </c>
      <c r="W199" s="177">
        <v>168.19</v>
      </c>
      <c r="X199" s="177">
        <v>247.13</v>
      </c>
      <c r="Y199" s="177">
        <v>247.13</v>
      </c>
      <c r="Z199" s="177">
        <v>247.13</v>
      </c>
      <c r="AA199" s="177">
        <v>247.13</v>
      </c>
      <c r="AB199" s="177">
        <v>0</v>
      </c>
      <c r="AC199" s="177">
        <v>78.94</v>
      </c>
      <c r="AD199" s="177">
        <v>0</v>
      </c>
      <c r="AE199" s="177">
        <v>0</v>
      </c>
      <c r="AF199" s="177">
        <v>0</v>
      </c>
      <c r="AG199" s="177">
        <v>0</v>
      </c>
      <c r="AH199" s="177">
        <v>0</v>
      </c>
      <c r="AI199" s="177">
        <v>0</v>
      </c>
      <c r="AJ199" s="177">
        <v>0</v>
      </c>
      <c r="AK199" s="177">
        <v>0</v>
      </c>
      <c r="AL199" s="177"/>
      <c r="AM199" s="177"/>
      <c r="AN199" s="177"/>
      <c r="AO199" s="173">
        <f t="shared" si="18"/>
        <v>1235.6500000000001</v>
      </c>
      <c r="AP199" s="177">
        <f t="shared" si="19"/>
        <v>137.29999999999995</v>
      </c>
      <c r="AQ199" s="50" t="s">
        <v>1587</v>
      </c>
      <c r="AR199" s="58" t="s">
        <v>154</v>
      </c>
    </row>
    <row r="200" spans="1:44" s="40" customFormat="1" ht="50.15" customHeight="1">
      <c r="A200" s="190" t="s">
        <v>193</v>
      </c>
      <c r="B200" s="14" t="s">
        <v>92</v>
      </c>
      <c r="C200" s="14" t="s">
        <v>109</v>
      </c>
      <c r="D200" s="14" t="s">
        <v>96</v>
      </c>
      <c r="E200" s="14" t="s">
        <v>194</v>
      </c>
      <c r="F200" s="14" t="s">
        <v>179</v>
      </c>
      <c r="G200" s="39" t="s">
        <v>1104</v>
      </c>
      <c r="H200" s="14" t="s">
        <v>102</v>
      </c>
      <c r="I200" s="202">
        <v>39569</v>
      </c>
      <c r="J200" s="177">
        <v>1372.95</v>
      </c>
      <c r="K200" s="177">
        <f t="shared" si="20"/>
        <v>137.29500000000002</v>
      </c>
      <c r="L200" s="177">
        <f t="shared" si="21"/>
        <v>1235.655</v>
      </c>
      <c r="M200" s="177">
        <v>0</v>
      </c>
      <c r="N200" s="177">
        <v>0</v>
      </c>
      <c r="O200" s="177">
        <v>0</v>
      </c>
      <c r="P200" s="177">
        <v>0</v>
      </c>
      <c r="Q200" s="177">
        <v>0</v>
      </c>
      <c r="R200" s="177">
        <v>0</v>
      </c>
      <c r="S200" s="177">
        <v>0</v>
      </c>
      <c r="T200" s="177">
        <v>0</v>
      </c>
      <c r="U200" s="177">
        <v>0</v>
      </c>
      <c r="V200" s="15">
        <v>0</v>
      </c>
      <c r="W200" s="177">
        <v>168.19</v>
      </c>
      <c r="X200" s="177">
        <v>247.13</v>
      </c>
      <c r="Y200" s="177">
        <v>247.13</v>
      </c>
      <c r="Z200" s="177">
        <v>247.13</v>
      </c>
      <c r="AA200" s="177">
        <v>247.13</v>
      </c>
      <c r="AB200" s="177">
        <v>0</v>
      </c>
      <c r="AC200" s="177">
        <v>78.94</v>
      </c>
      <c r="AD200" s="177">
        <v>0</v>
      </c>
      <c r="AE200" s="177">
        <v>0</v>
      </c>
      <c r="AF200" s="177">
        <v>0</v>
      </c>
      <c r="AG200" s="177">
        <v>0</v>
      </c>
      <c r="AH200" s="177">
        <v>0</v>
      </c>
      <c r="AI200" s="177">
        <v>0</v>
      </c>
      <c r="AJ200" s="177">
        <v>0</v>
      </c>
      <c r="AK200" s="177">
        <v>0</v>
      </c>
      <c r="AL200" s="177"/>
      <c r="AM200" s="177"/>
      <c r="AN200" s="177"/>
      <c r="AO200" s="173">
        <f t="shared" si="18"/>
        <v>1235.6500000000001</v>
      </c>
      <c r="AP200" s="177">
        <f t="shared" si="19"/>
        <v>137.29999999999995</v>
      </c>
      <c r="AQ200" s="50" t="s">
        <v>1750</v>
      </c>
      <c r="AR200" s="58" t="s">
        <v>195</v>
      </c>
    </row>
    <row r="201" spans="1:44" s="40" customFormat="1" ht="50.15" customHeight="1">
      <c r="A201" s="190" t="s">
        <v>196</v>
      </c>
      <c r="B201" s="14" t="s">
        <v>92</v>
      </c>
      <c r="C201" s="14" t="s">
        <v>109</v>
      </c>
      <c r="D201" s="14" t="s">
        <v>96</v>
      </c>
      <c r="E201" s="14" t="s">
        <v>197</v>
      </c>
      <c r="F201" s="14" t="s">
        <v>179</v>
      </c>
      <c r="G201" s="39" t="s">
        <v>1104</v>
      </c>
      <c r="H201" s="14" t="s">
        <v>102</v>
      </c>
      <c r="I201" s="202">
        <v>39569</v>
      </c>
      <c r="J201" s="177">
        <v>1372.95</v>
      </c>
      <c r="K201" s="177">
        <f t="shared" si="20"/>
        <v>137.29500000000002</v>
      </c>
      <c r="L201" s="177">
        <f t="shared" si="21"/>
        <v>1235.655</v>
      </c>
      <c r="M201" s="177">
        <v>0</v>
      </c>
      <c r="N201" s="177">
        <v>0</v>
      </c>
      <c r="O201" s="177">
        <v>0</v>
      </c>
      <c r="P201" s="177">
        <v>0</v>
      </c>
      <c r="Q201" s="177">
        <v>0</v>
      </c>
      <c r="R201" s="177">
        <v>0</v>
      </c>
      <c r="S201" s="177">
        <v>0</v>
      </c>
      <c r="T201" s="177">
        <v>0</v>
      </c>
      <c r="U201" s="177">
        <v>0</v>
      </c>
      <c r="V201" s="15">
        <v>0</v>
      </c>
      <c r="W201" s="177">
        <v>168.19</v>
      </c>
      <c r="X201" s="177">
        <v>247.13</v>
      </c>
      <c r="Y201" s="177">
        <v>247.13</v>
      </c>
      <c r="Z201" s="177">
        <v>247.13</v>
      </c>
      <c r="AA201" s="177">
        <v>247.13</v>
      </c>
      <c r="AB201" s="177">
        <v>0</v>
      </c>
      <c r="AC201" s="177">
        <v>78.94</v>
      </c>
      <c r="AD201" s="177">
        <v>0</v>
      </c>
      <c r="AE201" s="177">
        <v>0</v>
      </c>
      <c r="AF201" s="177">
        <v>0</v>
      </c>
      <c r="AG201" s="177">
        <v>0</v>
      </c>
      <c r="AH201" s="177">
        <v>0</v>
      </c>
      <c r="AI201" s="177">
        <v>0</v>
      </c>
      <c r="AJ201" s="177">
        <v>0</v>
      </c>
      <c r="AK201" s="177">
        <v>0</v>
      </c>
      <c r="AL201" s="177"/>
      <c r="AM201" s="177"/>
      <c r="AN201" s="177"/>
      <c r="AO201" s="173">
        <f t="shared" si="18"/>
        <v>1235.6500000000001</v>
      </c>
      <c r="AP201" s="177">
        <f t="shared" si="19"/>
        <v>137.29999999999995</v>
      </c>
      <c r="AQ201" s="50" t="s">
        <v>2008</v>
      </c>
      <c r="AR201" s="58" t="s">
        <v>1097</v>
      </c>
    </row>
    <row r="202" spans="1:44" s="40" customFormat="1" ht="50.15" customHeight="1">
      <c r="A202" s="190" t="s">
        <v>199</v>
      </c>
      <c r="B202" s="14" t="s">
        <v>92</v>
      </c>
      <c r="C202" s="14" t="s">
        <v>109</v>
      </c>
      <c r="D202" s="14" t="s">
        <v>96</v>
      </c>
      <c r="E202" s="14" t="s">
        <v>200</v>
      </c>
      <c r="F202" s="14" t="s">
        <v>179</v>
      </c>
      <c r="G202" s="39" t="s">
        <v>1104</v>
      </c>
      <c r="H202" s="14" t="s">
        <v>102</v>
      </c>
      <c r="I202" s="202">
        <v>39569</v>
      </c>
      <c r="J202" s="177">
        <v>1494.99</v>
      </c>
      <c r="K202" s="177">
        <f t="shared" si="20"/>
        <v>149.499</v>
      </c>
      <c r="L202" s="177">
        <f t="shared" si="21"/>
        <v>1345.491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R202" s="177">
        <v>0</v>
      </c>
      <c r="S202" s="177">
        <v>0</v>
      </c>
      <c r="T202" s="177">
        <v>0</v>
      </c>
      <c r="U202" s="177">
        <v>0</v>
      </c>
      <c r="V202" s="15">
        <v>0</v>
      </c>
      <c r="W202" s="177">
        <v>183.14</v>
      </c>
      <c r="X202" s="177">
        <v>269.10000000000002</v>
      </c>
      <c r="Y202" s="177">
        <v>269.10000000000002</v>
      </c>
      <c r="Z202" s="177">
        <v>269.10000000000002</v>
      </c>
      <c r="AA202" s="177">
        <v>269.10000000000002</v>
      </c>
      <c r="AB202" s="177">
        <v>0</v>
      </c>
      <c r="AC202" s="177">
        <v>85.95</v>
      </c>
      <c r="AD202" s="177">
        <v>0</v>
      </c>
      <c r="AE202" s="177">
        <v>0</v>
      </c>
      <c r="AF202" s="177">
        <v>0</v>
      </c>
      <c r="AG202" s="177">
        <v>0</v>
      </c>
      <c r="AH202" s="177">
        <v>0</v>
      </c>
      <c r="AI202" s="177">
        <v>0</v>
      </c>
      <c r="AJ202" s="177">
        <v>0</v>
      </c>
      <c r="AK202" s="177">
        <v>0</v>
      </c>
      <c r="AL202" s="177"/>
      <c r="AM202" s="177"/>
      <c r="AN202" s="177"/>
      <c r="AO202" s="173">
        <f t="shared" si="18"/>
        <v>1345.49</v>
      </c>
      <c r="AP202" s="177">
        <f t="shared" si="19"/>
        <v>149.5</v>
      </c>
      <c r="AQ202" s="50" t="s">
        <v>1534</v>
      </c>
      <c r="AR202" s="58" t="s">
        <v>1108</v>
      </c>
    </row>
    <row r="203" spans="1:44" s="40" customFormat="1" ht="50.15" customHeight="1">
      <c r="A203" s="190" t="s">
        <v>201</v>
      </c>
      <c r="B203" s="14" t="s">
        <v>92</v>
      </c>
      <c r="C203" s="14" t="s">
        <v>109</v>
      </c>
      <c r="D203" s="14" t="s">
        <v>96</v>
      </c>
      <c r="E203" s="14" t="s">
        <v>202</v>
      </c>
      <c r="F203" s="14" t="s">
        <v>179</v>
      </c>
      <c r="G203" s="39" t="s">
        <v>1104</v>
      </c>
      <c r="H203" s="14" t="s">
        <v>102</v>
      </c>
      <c r="I203" s="202">
        <v>39569</v>
      </c>
      <c r="J203" s="177">
        <v>1372.95</v>
      </c>
      <c r="K203" s="177">
        <f t="shared" si="20"/>
        <v>137.29500000000002</v>
      </c>
      <c r="L203" s="177">
        <f t="shared" si="21"/>
        <v>1235.655</v>
      </c>
      <c r="M203" s="177">
        <v>0</v>
      </c>
      <c r="N203" s="177">
        <v>0</v>
      </c>
      <c r="O203" s="177">
        <v>0</v>
      </c>
      <c r="P203" s="177">
        <v>0</v>
      </c>
      <c r="Q203" s="177">
        <v>0</v>
      </c>
      <c r="R203" s="177">
        <v>0</v>
      </c>
      <c r="S203" s="177">
        <v>0</v>
      </c>
      <c r="T203" s="177">
        <v>0</v>
      </c>
      <c r="U203" s="177">
        <v>0</v>
      </c>
      <c r="V203" s="15">
        <v>0</v>
      </c>
      <c r="W203" s="177">
        <v>168.19</v>
      </c>
      <c r="X203" s="177">
        <v>247.13</v>
      </c>
      <c r="Y203" s="177">
        <v>247.13</v>
      </c>
      <c r="Z203" s="177">
        <v>247.13</v>
      </c>
      <c r="AA203" s="177">
        <v>247.13</v>
      </c>
      <c r="AB203" s="177">
        <v>0</v>
      </c>
      <c r="AC203" s="177">
        <v>78.94</v>
      </c>
      <c r="AD203" s="177">
        <v>0</v>
      </c>
      <c r="AE203" s="177">
        <v>0</v>
      </c>
      <c r="AF203" s="177">
        <v>0</v>
      </c>
      <c r="AG203" s="177">
        <v>0</v>
      </c>
      <c r="AH203" s="177">
        <v>0</v>
      </c>
      <c r="AI203" s="177">
        <v>0</v>
      </c>
      <c r="AJ203" s="177">
        <v>0</v>
      </c>
      <c r="AK203" s="177">
        <v>0</v>
      </c>
      <c r="AL203" s="177"/>
      <c r="AM203" s="177"/>
      <c r="AN203" s="177"/>
      <c r="AO203" s="173">
        <f t="shared" si="18"/>
        <v>1235.6500000000001</v>
      </c>
      <c r="AP203" s="177">
        <f t="shared" si="19"/>
        <v>137.29999999999995</v>
      </c>
      <c r="AQ203" s="50" t="s">
        <v>203</v>
      </c>
      <c r="AR203" s="58" t="s">
        <v>1280</v>
      </c>
    </row>
    <row r="204" spans="1:44" s="40" customFormat="1" ht="50.15" customHeight="1">
      <c r="A204" s="190" t="s">
        <v>204</v>
      </c>
      <c r="B204" s="14" t="s">
        <v>92</v>
      </c>
      <c r="C204" s="14" t="s">
        <v>109</v>
      </c>
      <c r="D204" s="14" t="s">
        <v>96</v>
      </c>
      <c r="E204" s="14" t="s">
        <v>205</v>
      </c>
      <c r="F204" s="14" t="s">
        <v>179</v>
      </c>
      <c r="G204" s="39" t="s">
        <v>1104</v>
      </c>
      <c r="H204" s="14" t="s">
        <v>102</v>
      </c>
      <c r="I204" s="202">
        <v>39569</v>
      </c>
      <c r="J204" s="177">
        <v>1372.95</v>
      </c>
      <c r="K204" s="177">
        <f t="shared" si="20"/>
        <v>137.29500000000002</v>
      </c>
      <c r="L204" s="177">
        <f t="shared" si="21"/>
        <v>1235.655</v>
      </c>
      <c r="M204" s="177">
        <v>0</v>
      </c>
      <c r="N204" s="177">
        <v>0</v>
      </c>
      <c r="O204" s="177">
        <v>0</v>
      </c>
      <c r="P204" s="177">
        <v>0</v>
      </c>
      <c r="Q204" s="177">
        <v>0</v>
      </c>
      <c r="R204" s="177">
        <v>0</v>
      </c>
      <c r="S204" s="177">
        <v>0</v>
      </c>
      <c r="T204" s="177">
        <v>0</v>
      </c>
      <c r="U204" s="177">
        <v>0</v>
      </c>
      <c r="V204" s="15">
        <v>0</v>
      </c>
      <c r="W204" s="177">
        <v>168.19</v>
      </c>
      <c r="X204" s="177">
        <v>247.13</v>
      </c>
      <c r="Y204" s="177">
        <v>247.13</v>
      </c>
      <c r="Z204" s="177">
        <v>247.13</v>
      </c>
      <c r="AA204" s="177">
        <v>247.13</v>
      </c>
      <c r="AB204" s="177">
        <v>0</v>
      </c>
      <c r="AC204" s="177">
        <v>78.94</v>
      </c>
      <c r="AD204" s="177">
        <v>0</v>
      </c>
      <c r="AE204" s="177">
        <v>0</v>
      </c>
      <c r="AF204" s="177">
        <v>0</v>
      </c>
      <c r="AG204" s="177">
        <v>0</v>
      </c>
      <c r="AH204" s="177">
        <v>0</v>
      </c>
      <c r="AI204" s="177">
        <v>0</v>
      </c>
      <c r="AJ204" s="177">
        <v>0</v>
      </c>
      <c r="AK204" s="177">
        <v>0</v>
      </c>
      <c r="AL204" s="177"/>
      <c r="AM204" s="177"/>
      <c r="AN204" s="177"/>
      <c r="AO204" s="173">
        <f t="shared" si="18"/>
        <v>1235.6500000000001</v>
      </c>
      <c r="AP204" s="177">
        <f t="shared" si="19"/>
        <v>137.29999999999995</v>
      </c>
      <c r="AQ204" s="50" t="s">
        <v>1339</v>
      </c>
      <c r="AR204" s="58" t="s">
        <v>1307</v>
      </c>
    </row>
    <row r="205" spans="1:44" s="40" customFormat="1" ht="50.15" customHeight="1">
      <c r="A205" s="190" t="s">
        <v>207</v>
      </c>
      <c r="B205" s="14" t="s">
        <v>92</v>
      </c>
      <c r="C205" s="14" t="s">
        <v>109</v>
      </c>
      <c r="D205" s="14" t="s">
        <v>96</v>
      </c>
      <c r="E205" s="14" t="s">
        <v>208</v>
      </c>
      <c r="F205" s="14" t="s">
        <v>179</v>
      </c>
      <c r="G205" s="39" t="s">
        <v>1104</v>
      </c>
      <c r="H205" s="14" t="s">
        <v>102</v>
      </c>
      <c r="I205" s="202">
        <v>39569</v>
      </c>
      <c r="J205" s="177">
        <v>1372.95</v>
      </c>
      <c r="K205" s="177">
        <f t="shared" si="20"/>
        <v>137.29500000000002</v>
      </c>
      <c r="L205" s="177">
        <f t="shared" si="21"/>
        <v>1235.655</v>
      </c>
      <c r="M205" s="177">
        <v>0</v>
      </c>
      <c r="N205" s="177">
        <v>0</v>
      </c>
      <c r="O205" s="177">
        <v>0</v>
      </c>
      <c r="P205" s="177">
        <v>0</v>
      </c>
      <c r="Q205" s="177">
        <v>0</v>
      </c>
      <c r="R205" s="177">
        <v>0</v>
      </c>
      <c r="S205" s="177">
        <v>0</v>
      </c>
      <c r="T205" s="177">
        <v>0</v>
      </c>
      <c r="U205" s="177">
        <v>0</v>
      </c>
      <c r="V205" s="15">
        <v>0</v>
      </c>
      <c r="W205" s="177">
        <v>168.19</v>
      </c>
      <c r="X205" s="177">
        <v>247.13</v>
      </c>
      <c r="Y205" s="177">
        <v>247.13</v>
      </c>
      <c r="Z205" s="177">
        <v>247.13</v>
      </c>
      <c r="AA205" s="177">
        <v>247.13</v>
      </c>
      <c r="AB205" s="177">
        <v>0</v>
      </c>
      <c r="AC205" s="177">
        <v>78.94</v>
      </c>
      <c r="AD205" s="177">
        <v>0</v>
      </c>
      <c r="AE205" s="177">
        <v>0</v>
      </c>
      <c r="AF205" s="177">
        <v>0</v>
      </c>
      <c r="AG205" s="177">
        <v>0</v>
      </c>
      <c r="AH205" s="177">
        <v>0</v>
      </c>
      <c r="AI205" s="177">
        <v>0</v>
      </c>
      <c r="AJ205" s="177">
        <v>0</v>
      </c>
      <c r="AK205" s="177">
        <v>0</v>
      </c>
      <c r="AL205" s="177"/>
      <c r="AM205" s="177"/>
      <c r="AN205" s="177"/>
      <c r="AO205" s="173">
        <f t="shared" si="18"/>
        <v>1235.6500000000001</v>
      </c>
      <c r="AP205" s="177">
        <f t="shared" si="19"/>
        <v>137.29999999999995</v>
      </c>
      <c r="AQ205" s="46" t="s">
        <v>1621</v>
      </c>
      <c r="AR205" s="58" t="s">
        <v>1342</v>
      </c>
    </row>
    <row r="206" spans="1:44" s="40" customFormat="1" ht="50.15" customHeight="1">
      <c r="A206" s="190" t="s">
        <v>209</v>
      </c>
      <c r="B206" s="14" t="s">
        <v>92</v>
      </c>
      <c r="C206" s="14" t="s">
        <v>109</v>
      </c>
      <c r="D206" s="14" t="s">
        <v>96</v>
      </c>
      <c r="E206" s="14" t="s">
        <v>210</v>
      </c>
      <c r="F206" s="14" t="s">
        <v>179</v>
      </c>
      <c r="G206" s="39" t="s">
        <v>1104</v>
      </c>
      <c r="H206" s="14" t="s">
        <v>102</v>
      </c>
      <c r="I206" s="202">
        <v>39569</v>
      </c>
      <c r="J206" s="177">
        <v>1372.95</v>
      </c>
      <c r="K206" s="177">
        <f t="shared" si="20"/>
        <v>137.29500000000002</v>
      </c>
      <c r="L206" s="177">
        <f t="shared" si="21"/>
        <v>1235.655</v>
      </c>
      <c r="M206" s="177">
        <v>0</v>
      </c>
      <c r="N206" s="177">
        <v>0</v>
      </c>
      <c r="O206" s="177">
        <v>0</v>
      </c>
      <c r="P206" s="177">
        <v>0</v>
      </c>
      <c r="Q206" s="177">
        <v>0</v>
      </c>
      <c r="R206" s="177">
        <v>0</v>
      </c>
      <c r="S206" s="177">
        <v>0</v>
      </c>
      <c r="T206" s="177">
        <v>0</v>
      </c>
      <c r="U206" s="177">
        <v>0</v>
      </c>
      <c r="V206" s="15">
        <v>0</v>
      </c>
      <c r="W206" s="177">
        <v>168.19</v>
      </c>
      <c r="X206" s="177">
        <v>247.13</v>
      </c>
      <c r="Y206" s="177">
        <v>247.13</v>
      </c>
      <c r="Z206" s="177">
        <v>247.13</v>
      </c>
      <c r="AA206" s="177">
        <v>247.13</v>
      </c>
      <c r="AB206" s="177">
        <v>0</v>
      </c>
      <c r="AC206" s="177">
        <v>78.94</v>
      </c>
      <c r="AD206" s="177">
        <v>0</v>
      </c>
      <c r="AE206" s="177">
        <v>0</v>
      </c>
      <c r="AF206" s="177">
        <v>0</v>
      </c>
      <c r="AG206" s="177">
        <v>0</v>
      </c>
      <c r="AH206" s="177">
        <v>0</v>
      </c>
      <c r="AI206" s="177">
        <v>0</v>
      </c>
      <c r="AJ206" s="177">
        <v>0</v>
      </c>
      <c r="AK206" s="177">
        <v>0</v>
      </c>
      <c r="AL206" s="177"/>
      <c r="AM206" s="177"/>
      <c r="AN206" s="177"/>
      <c r="AO206" s="173">
        <f t="shared" si="18"/>
        <v>1235.6500000000001</v>
      </c>
      <c r="AP206" s="177">
        <f t="shared" si="19"/>
        <v>137.29999999999995</v>
      </c>
      <c r="AQ206" s="50" t="s">
        <v>1535</v>
      </c>
      <c r="AR206" s="58" t="s">
        <v>1108</v>
      </c>
    </row>
    <row r="207" spans="1:44" s="40" customFormat="1" ht="50.15" customHeight="1">
      <c r="A207" s="190" t="s">
        <v>211</v>
      </c>
      <c r="B207" s="14" t="s">
        <v>92</v>
      </c>
      <c r="C207" s="14" t="s">
        <v>109</v>
      </c>
      <c r="D207" s="14" t="s">
        <v>96</v>
      </c>
      <c r="E207" s="14" t="s">
        <v>212</v>
      </c>
      <c r="F207" s="14" t="s">
        <v>179</v>
      </c>
      <c r="G207" s="39" t="s">
        <v>1104</v>
      </c>
      <c r="H207" s="14" t="s">
        <v>102</v>
      </c>
      <c r="I207" s="202">
        <v>39569</v>
      </c>
      <c r="J207" s="177">
        <v>1372.95</v>
      </c>
      <c r="K207" s="177">
        <f t="shared" si="20"/>
        <v>137.29500000000002</v>
      </c>
      <c r="L207" s="177">
        <f t="shared" si="21"/>
        <v>1235.655</v>
      </c>
      <c r="M207" s="177">
        <v>0</v>
      </c>
      <c r="N207" s="177">
        <v>0</v>
      </c>
      <c r="O207" s="177">
        <v>0</v>
      </c>
      <c r="P207" s="177">
        <v>0</v>
      </c>
      <c r="Q207" s="177">
        <v>0</v>
      </c>
      <c r="R207" s="177">
        <v>0</v>
      </c>
      <c r="S207" s="177">
        <v>0</v>
      </c>
      <c r="T207" s="177">
        <v>0</v>
      </c>
      <c r="U207" s="177">
        <v>0</v>
      </c>
      <c r="V207" s="15">
        <v>0</v>
      </c>
      <c r="W207" s="177">
        <v>168.19</v>
      </c>
      <c r="X207" s="177">
        <v>247.13</v>
      </c>
      <c r="Y207" s="177">
        <v>247.13</v>
      </c>
      <c r="Z207" s="177">
        <v>247.13</v>
      </c>
      <c r="AA207" s="177">
        <v>247.13</v>
      </c>
      <c r="AB207" s="177">
        <v>0</v>
      </c>
      <c r="AC207" s="177">
        <v>78.94</v>
      </c>
      <c r="AD207" s="177">
        <v>0</v>
      </c>
      <c r="AE207" s="177">
        <v>0</v>
      </c>
      <c r="AF207" s="177">
        <v>0</v>
      </c>
      <c r="AG207" s="177">
        <v>0</v>
      </c>
      <c r="AH207" s="177">
        <v>0</v>
      </c>
      <c r="AI207" s="177">
        <v>0</v>
      </c>
      <c r="AJ207" s="177">
        <v>0</v>
      </c>
      <c r="AK207" s="177">
        <v>0</v>
      </c>
      <c r="AL207" s="177"/>
      <c r="AM207" s="177"/>
      <c r="AN207" s="177"/>
      <c r="AO207" s="173">
        <f t="shared" si="18"/>
        <v>1235.6500000000001</v>
      </c>
      <c r="AP207" s="177">
        <f t="shared" si="19"/>
        <v>137.29999999999995</v>
      </c>
      <c r="AQ207" s="50" t="s">
        <v>119</v>
      </c>
      <c r="AR207" s="58" t="s">
        <v>155</v>
      </c>
    </row>
    <row r="208" spans="1:44" s="40" customFormat="1" ht="50.15" customHeight="1">
      <c r="A208" s="190" t="s">
        <v>214</v>
      </c>
      <c r="B208" s="14" t="s">
        <v>92</v>
      </c>
      <c r="C208" s="14" t="s">
        <v>109</v>
      </c>
      <c r="D208" s="14" t="s">
        <v>96</v>
      </c>
      <c r="E208" s="14" t="s">
        <v>215</v>
      </c>
      <c r="F208" s="14" t="s">
        <v>216</v>
      </c>
      <c r="G208" s="39" t="s">
        <v>1104</v>
      </c>
      <c r="H208" s="14" t="s">
        <v>102</v>
      </c>
      <c r="I208" s="202">
        <v>39569</v>
      </c>
      <c r="J208" s="177">
        <v>1372.95</v>
      </c>
      <c r="K208" s="177">
        <f t="shared" si="20"/>
        <v>137.29500000000002</v>
      </c>
      <c r="L208" s="177">
        <f t="shared" si="21"/>
        <v>1235.655</v>
      </c>
      <c r="M208" s="177">
        <v>0</v>
      </c>
      <c r="N208" s="177">
        <v>0</v>
      </c>
      <c r="O208" s="177">
        <v>0</v>
      </c>
      <c r="P208" s="177">
        <v>0</v>
      </c>
      <c r="Q208" s="177">
        <v>0</v>
      </c>
      <c r="R208" s="177">
        <v>0</v>
      </c>
      <c r="S208" s="177">
        <v>0</v>
      </c>
      <c r="T208" s="177">
        <v>0</v>
      </c>
      <c r="U208" s="177">
        <v>0</v>
      </c>
      <c r="V208" s="15">
        <v>0</v>
      </c>
      <c r="W208" s="177">
        <v>168.19</v>
      </c>
      <c r="X208" s="177">
        <v>247.13</v>
      </c>
      <c r="Y208" s="177">
        <v>247.13</v>
      </c>
      <c r="Z208" s="177">
        <v>247.13</v>
      </c>
      <c r="AA208" s="177">
        <v>247.13</v>
      </c>
      <c r="AB208" s="177">
        <v>0</v>
      </c>
      <c r="AC208" s="177">
        <v>78.94</v>
      </c>
      <c r="AD208" s="177">
        <v>0</v>
      </c>
      <c r="AE208" s="177">
        <v>0</v>
      </c>
      <c r="AF208" s="177">
        <v>0</v>
      </c>
      <c r="AG208" s="177">
        <v>0</v>
      </c>
      <c r="AH208" s="177">
        <v>0</v>
      </c>
      <c r="AI208" s="177">
        <v>0</v>
      </c>
      <c r="AJ208" s="177">
        <v>0</v>
      </c>
      <c r="AK208" s="177">
        <v>0</v>
      </c>
      <c r="AL208" s="177"/>
      <c r="AM208" s="177"/>
      <c r="AN208" s="177"/>
      <c r="AO208" s="173">
        <f t="shared" si="18"/>
        <v>1235.6500000000001</v>
      </c>
      <c r="AP208" s="177">
        <f t="shared" si="19"/>
        <v>137.29999999999995</v>
      </c>
      <c r="AQ208" s="50" t="s">
        <v>1117</v>
      </c>
      <c r="AR208" s="58" t="s">
        <v>1376</v>
      </c>
    </row>
    <row r="209" spans="1:44" s="40" customFormat="1" ht="50.15" customHeight="1">
      <c r="A209" s="190" t="s">
        <v>217</v>
      </c>
      <c r="B209" s="14" t="s">
        <v>92</v>
      </c>
      <c r="C209" s="14" t="s">
        <v>109</v>
      </c>
      <c r="D209" s="14" t="s">
        <v>96</v>
      </c>
      <c r="E209" s="14" t="s">
        <v>218</v>
      </c>
      <c r="F209" s="14" t="s">
        <v>179</v>
      </c>
      <c r="G209" s="39" t="s">
        <v>1104</v>
      </c>
      <c r="H209" s="14" t="s">
        <v>102</v>
      </c>
      <c r="I209" s="202">
        <v>39569</v>
      </c>
      <c r="J209" s="177">
        <v>1494.99</v>
      </c>
      <c r="K209" s="177">
        <f t="shared" si="20"/>
        <v>149.499</v>
      </c>
      <c r="L209" s="177">
        <f t="shared" si="21"/>
        <v>1345.491</v>
      </c>
      <c r="M209" s="177">
        <v>0</v>
      </c>
      <c r="N209" s="177">
        <v>0</v>
      </c>
      <c r="O209" s="177">
        <v>0</v>
      </c>
      <c r="P209" s="177">
        <v>0</v>
      </c>
      <c r="Q209" s="177">
        <v>0</v>
      </c>
      <c r="R209" s="177">
        <v>0</v>
      </c>
      <c r="S209" s="177">
        <v>0</v>
      </c>
      <c r="T209" s="177">
        <v>0</v>
      </c>
      <c r="U209" s="177">
        <v>0</v>
      </c>
      <c r="V209" s="15">
        <v>0</v>
      </c>
      <c r="W209" s="177">
        <v>183.14</v>
      </c>
      <c r="X209" s="177">
        <v>269.10000000000002</v>
      </c>
      <c r="Y209" s="177">
        <v>269.10000000000002</v>
      </c>
      <c r="Z209" s="177">
        <v>269.10000000000002</v>
      </c>
      <c r="AA209" s="177">
        <v>269.10000000000002</v>
      </c>
      <c r="AB209" s="177">
        <v>0</v>
      </c>
      <c r="AC209" s="177">
        <v>85.95</v>
      </c>
      <c r="AD209" s="177">
        <v>0</v>
      </c>
      <c r="AE209" s="177">
        <v>0</v>
      </c>
      <c r="AF209" s="177">
        <v>0</v>
      </c>
      <c r="AG209" s="177">
        <v>0</v>
      </c>
      <c r="AH209" s="177">
        <v>0</v>
      </c>
      <c r="AI209" s="177">
        <v>0</v>
      </c>
      <c r="AJ209" s="177">
        <v>0</v>
      </c>
      <c r="AK209" s="177">
        <v>0</v>
      </c>
      <c r="AL209" s="177"/>
      <c r="AM209" s="177"/>
      <c r="AN209" s="177"/>
      <c r="AO209" s="173">
        <f t="shared" si="18"/>
        <v>1345.49</v>
      </c>
      <c r="AP209" s="177">
        <f t="shared" si="19"/>
        <v>149.5</v>
      </c>
      <c r="AQ209" s="50" t="s">
        <v>219</v>
      </c>
      <c r="AR209" s="58" t="s">
        <v>1280</v>
      </c>
    </row>
    <row r="210" spans="1:44" s="40" customFormat="1" ht="50.15" customHeight="1">
      <c r="A210" s="190" t="s">
        <v>220</v>
      </c>
      <c r="B210" s="14" t="s">
        <v>92</v>
      </c>
      <c r="C210" s="14" t="s">
        <v>109</v>
      </c>
      <c r="D210" s="14" t="s">
        <v>96</v>
      </c>
      <c r="E210" s="14" t="s">
        <v>221</v>
      </c>
      <c r="F210" s="14" t="s">
        <v>179</v>
      </c>
      <c r="G210" s="39" t="s">
        <v>1104</v>
      </c>
      <c r="H210" s="14" t="s">
        <v>102</v>
      </c>
      <c r="I210" s="202">
        <v>39569</v>
      </c>
      <c r="J210" s="177">
        <v>1494.99</v>
      </c>
      <c r="K210" s="177">
        <f t="shared" si="20"/>
        <v>149.499</v>
      </c>
      <c r="L210" s="177">
        <f t="shared" si="21"/>
        <v>1345.491</v>
      </c>
      <c r="M210" s="177">
        <v>0</v>
      </c>
      <c r="N210" s="177">
        <v>0</v>
      </c>
      <c r="O210" s="177">
        <v>0</v>
      </c>
      <c r="P210" s="177">
        <v>0</v>
      </c>
      <c r="Q210" s="177">
        <v>0</v>
      </c>
      <c r="R210" s="177">
        <v>0</v>
      </c>
      <c r="S210" s="177">
        <v>0</v>
      </c>
      <c r="T210" s="177">
        <v>0</v>
      </c>
      <c r="U210" s="177">
        <v>0</v>
      </c>
      <c r="V210" s="15">
        <v>0</v>
      </c>
      <c r="W210" s="177">
        <v>183.14</v>
      </c>
      <c r="X210" s="177">
        <v>269.10000000000002</v>
      </c>
      <c r="Y210" s="177">
        <v>269.10000000000002</v>
      </c>
      <c r="Z210" s="177">
        <v>269.10000000000002</v>
      </c>
      <c r="AA210" s="177">
        <v>269.10000000000002</v>
      </c>
      <c r="AB210" s="177">
        <v>0</v>
      </c>
      <c r="AC210" s="177">
        <v>85.95</v>
      </c>
      <c r="AD210" s="177">
        <v>0</v>
      </c>
      <c r="AE210" s="177">
        <v>0</v>
      </c>
      <c r="AF210" s="177">
        <v>0</v>
      </c>
      <c r="AG210" s="177">
        <v>0</v>
      </c>
      <c r="AH210" s="177">
        <v>0</v>
      </c>
      <c r="AI210" s="177">
        <v>0</v>
      </c>
      <c r="AJ210" s="177">
        <v>0</v>
      </c>
      <c r="AK210" s="177">
        <v>0</v>
      </c>
      <c r="AL210" s="177"/>
      <c r="AM210" s="177"/>
      <c r="AN210" s="177"/>
      <c r="AO210" s="173">
        <f t="shared" si="18"/>
        <v>1345.49</v>
      </c>
      <c r="AP210" s="177">
        <f t="shared" si="19"/>
        <v>149.5</v>
      </c>
      <c r="AQ210" s="50" t="s">
        <v>119</v>
      </c>
      <c r="AR210" s="58" t="s">
        <v>206</v>
      </c>
    </row>
    <row r="211" spans="1:44" s="40" customFormat="1" ht="50.15" customHeight="1">
      <c r="A211" s="190" t="s">
        <v>222</v>
      </c>
      <c r="B211" s="14" t="s">
        <v>92</v>
      </c>
      <c r="C211" s="14" t="s">
        <v>109</v>
      </c>
      <c r="D211" s="14" t="s">
        <v>96</v>
      </c>
      <c r="E211" s="14" t="s">
        <v>223</v>
      </c>
      <c r="F211" s="14" t="s">
        <v>179</v>
      </c>
      <c r="G211" s="39" t="s">
        <v>1104</v>
      </c>
      <c r="H211" s="14" t="s">
        <v>102</v>
      </c>
      <c r="I211" s="202">
        <v>39569</v>
      </c>
      <c r="J211" s="177">
        <v>1494.99</v>
      </c>
      <c r="K211" s="177">
        <f t="shared" si="20"/>
        <v>149.499</v>
      </c>
      <c r="L211" s="177">
        <f t="shared" si="21"/>
        <v>1345.491</v>
      </c>
      <c r="M211" s="177">
        <v>0</v>
      </c>
      <c r="N211" s="177">
        <v>0</v>
      </c>
      <c r="O211" s="177">
        <v>0</v>
      </c>
      <c r="P211" s="177">
        <v>0</v>
      </c>
      <c r="Q211" s="177">
        <v>0</v>
      </c>
      <c r="R211" s="177">
        <v>0</v>
      </c>
      <c r="S211" s="177">
        <v>0</v>
      </c>
      <c r="T211" s="177">
        <v>0</v>
      </c>
      <c r="U211" s="177">
        <v>0</v>
      </c>
      <c r="V211" s="15">
        <v>0</v>
      </c>
      <c r="W211" s="177">
        <v>183.14</v>
      </c>
      <c r="X211" s="177">
        <v>269.10000000000002</v>
      </c>
      <c r="Y211" s="177">
        <v>269.10000000000002</v>
      </c>
      <c r="Z211" s="177">
        <v>269.10000000000002</v>
      </c>
      <c r="AA211" s="177">
        <v>269.10000000000002</v>
      </c>
      <c r="AB211" s="177">
        <v>0</v>
      </c>
      <c r="AC211" s="177">
        <v>85.95</v>
      </c>
      <c r="AD211" s="177">
        <v>0</v>
      </c>
      <c r="AE211" s="177">
        <v>0</v>
      </c>
      <c r="AF211" s="177">
        <v>0</v>
      </c>
      <c r="AG211" s="177">
        <v>0</v>
      </c>
      <c r="AH211" s="177">
        <v>0</v>
      </c>
      <c r="AI211" s="177">
        <v>0</v>
      </c>
      <c r="AJ211" s="177">
        <v>0</v>
      </c>
      <c r="AK211" s="177">
        <v>0</v>
      </c>
      <c r="AL211" s="177"/>
      <c r="AM211" s="177"/>
      <c r="AN211" s="177"/>
      <c r="AO211" s="173">
        <f t="shared" si="18"/>
        <v>1345.49</v>
      </c>
      <c r="AP211" s="177">
        <f t="shared" si="19"/>
        <v>149.5</v>
      </c>
      <c r="AQ211" s="50" t="s">
        <v>224</v>
      </c>
      <c r="AR211" s="58" t="s">
        <v>1280</v>
      </c>
    </row>
    <row r="212" spans="1:44" s="40" customFormat="1" ht="50.15" customHeight="1">
      <c r="A212" s="190" t="s">
        <v>225</v>
      </c>
      <c r="B212" s="14" t="s">
        <v>92</v>
      </c>
      <c r="C212" s="14" t="s">
        <v>109</v>
      </c>
      <c r="D212" s="14" t="s">
        <v>96</v>
      </c>
      <c r="E212" s="14" t="s">
        <v>226</v>
      </c>
      <c r="F212" s="14" t="s">
        <v>179</v>
      </c>
      <c r="G212" s="39" t="s">
        <v>1104</v>
      </c>
      <c r="H212" s="14" t="s">
        <v>102</v>
      </c>
      <c r="I212" s="202">
        <v>39569</v>
      </c>
      <c r="J212" s="177">
        <v>1494.99</v>
      </c>
      <c r="K212" s="177">
        <f t="shared" si="20"/>
        <v>149.499</v>
      </c>
      <c r="L212" s="177">
        <f t="shared" si="21"/>
        <v>1345.491</v>
      </c>
      <c r="M212" s="177">
        <v>0</v>
      </c>
      <c r="N212" s="177">
        <v>0</v>
      </c>
      <c r="O212" s="177">
        <v>0</v>
      </c>
      <c r="P212" s="177">
        <v>0</v>
      </c>
      <c r="Q212" s="177">
        <v>0</v>
      </c>
      <c r="R212" s="177">
        <v>0</v>
      </c>
      <c r="S212" s="177">
        <v>0</v>
      </c>
      <c r="T212" s="177">
        <v>0</v>
      </c>
      <c r="U212" s="177">
        <v>0</v>
      </c>
      <c r="V212" s="15">
        <v>0</v>
      </c>
      <c r="W212" s="177">
        <v>183.14</v>
      </c>
      <c r="X212" s="177">
        <v>269.10000000000002</v>
      </c>
      <c r="Y212" s="177">
        <v>269.10000000000002</v>
      </c>
      <c r="Z212" s="177">
        <v>269.10000000000002</v>
      </c>
      <c r="AA212" s="177">
        <v>269.10000000000002</v>
      </c>
      <c r="AB212" s="177">
        <v>0</v>
      </c>
      <c r="AC212" s="177">
        <v>85.95</v>
      </c>
      <c r="AD212" s="177">
        <v>0</v>
      </c>
      <c r="AE212" s="177">
        <v>0</v>
      </c>
      <c r="AF212" s="177">
        <v>0</v>
      </c>
      <c r="AG212" s="177">
        <v>0</v>
      </c>
      <c r="AH212" s="177">
        <v>0</v>
      </c>
      <c r="AI212" s="177">
        <v>0</v>
      </c>
      <c r="AJ212" s="177">
        <v>0</v>
      </c>
      <c r="AK212" s="177">
        <v>0</v>
      </c>
      <c r="AL212" s="177"/>
      <c r="AM212" s="177"/>
      <c r="AN212" s="177"/>
      <c r="AO212" s="173">
        <f t="shared" si="18"/>
        <v>1345.49</v>
      </c>
      <c r="AP212" s="177">
        <f t="shared" si="19"/>
        <v>149.5</v>
      </c>
      <c r="AQ212" s="50" t="s">
        <v>1284</v>
      </c>
      <c r="AR212" s="58" t="s">
        <v>1281</v>
      </c>
    </row>
    <row r="213" spans="1:44" s="40" customFormat="1" ht="50.15" customHeight="1">
      <c r="A213" s="190" t="s">
        <v>227</v>
      </c>
      <c r="B213" s="14" t="s">
        <v>92</v>
      </c>
      <c r="C213" s="14" t="s">
        <v>109</v>
      </c>
      <c r="D213" s="14" t="s">
        <v>96</v>
      </c>
      <c r="E213" s="14" t="s">
        <v>228</v>
      </c>
      <c r="F213" s="14" t="s">
        <v>179</v>
      </c>
      <c r="G213" s="39" t="s">
        <v>1104</v>
      </c>
      <c r="H213" s="14" t="s">
        <v>102</v>
      </c>
      <c r="I213" s="202">
        <v>39569</v>
      </c>
      <c r="J213" s="177">
        <v>1494.99</v>
      </c>
      <c r="K213" s="177">
        <f t="shared" si="20"/>
        <v>149.499</v>
      </c>
      <c r="L213" s="177">
        <f t="shared" si="21"/>
        <v>1345.491</v>
      </c>
      <c r="M213" s="177">
        <v>0</v>
      </c>
      <c r="N213" s="177">
        <v>0</v>
      </c>
      <c r="O213" s="177">
        <v>0</v>
      </c>
      <c r="P213" s="177">
        <v>0</v>
      </c>
      <c r="Q213" s="177">
        <v>0</v>
      </c>
      <c r="R213" s="177">
        <v>0</v>
      </c>
      <c r="S213" s="177">
        <v>0</v>
      </c>
      <c r="T213" s="177">
        <v>0</v>
      </c>
      <c r="U213" s="177">
        <v>0</v>
      </c>
      <c r="V213" s="15">
        <v>0</v>
      </c>
      <c r="W213" s="177">
        <v>183.14</v>
      </c>
      <c r="X213" s="177">
        <v>269.10000000000002</v>
      </c>
      <c r="Y213" s="177">
        <v>269.10000000000002</v>
      </c>
      <c r="Z213" s="177">
        <v>269.10000000000002</v>
      </c>
      <c r="AA213" s="177">
        <v>269.10000000000002</v>
      </c>
      <c r="AB213" s="177">
        <v>0</v>
      </c>
      <c r="AC213" s="177">
        <v>85.95</v>
      </c>
      <c r="AD213" s="177">
        <v>0</v>
      </c>
      <c r="AE213" s="177">
        <v>0</v>
      </c>
      <c r="AF213" s="177">
        <v>0</v>
      </c>
      <c r="AG213" s="177">
        <v>0</v>
      </c>
      <c r="AH213" s="177">
        <v>0</v>
      </c>
      <c r="AI213" s="177">
        <v>0</v>
      </c>
      <c r="AJ213" s="177">
        <v>0</v>
      </c>
      <c r="AK213" s="177">
        <v>0</v>
      </c>
      <c r="AL213" s="177"/>
      <c r="AM213" s="177"/>
      <c r="AN213" s="177"/>
      <c r="AO213" s="173">
        <f t="shared" si="18"/>
        <v>1345.49</v>
      </c>
      <c r="AP213" s="177">
        <f t="shared" si="19"/>
        <v>149.5</v>
      </c>
      <c r="AQ213" s="50" t="s">
        <v>1585</v>
      </c>
      <c r="AR213" s="58" t="s">
        <v>1278</v>
      </c>
    </row>
    <row r="214" spans="1:44" s="40" customFormat="1" ht="50.15" customHeight="1">
      <c r="A214" s="190" t="s">
        <v>229</v>
      </c>
      <c r="B214" s="14" t="s">
        <v>92</v>
      </c>
      <c r="C214" s="14" t="s">
        <v>109</v>
      </c>
      <c r="D214" s="14" t="s">
        <v>96</v>
      </c>
      <c r="E214" s="14" t="s">
        <v>230</v>
      </c>
      <c r="F214" s="14" t="s">
        <v>179</v>
      </c>
      <c r="G214" s="39" t="s">
        <v>1104</v>
      </c>
      <c r="H214" s="14" t="s">
        <v>102</v>
      </c>
      <c r="I214" s="202">
        <v>39569</v>
      </c>
      <c r="J214" s="177">
        <v>1372.95</v>
      </c>
      <c r="K214" s="177">
        <f t="shared" si="20"/>
        <v>137.29500000000002</v>
      </c>
      <c r="L214" s="177">
        <f t="shared" si="21"/>
        <v>1235.655</v>
      </c>
      <c r="M214" s="177">
        <v>0</v>
      </c>
      <c r="N214" s="177">
        <v>0</v>
      </c>
      <c r="O214" s="177">
        <v>0</v>
      </c>
      <c r="P214" s="177">
        <v>0</v>
      </c>
      <c r="Q214" s="177">
        <v>0</v>
      </c>
      <c r="R214" s="177">
        <v>0</v>
      </c>
      <c r="S214" s="177">
        <v>0</v>
      </c>
      <c r="T214" s="177">
        <v>0</v>
      </c>
      <c r="U214" s="177">
        <v>0</v>
      </c>
      <c r="V214" s="15">
        <v>0</v>
      </c>
      <c r="W214" s="177">
        <v>168.19</v>
      </c>
      <c r="X214" s="177">
        <v>247.13</v>
      </c>
      <c r="Y214" s="177">
        <v>247.13</v>
      </c>
      <c r="Z214" s="177">
        <v>247.13</v>
      </c>
      <c r="AA214" s="177">
        <v>247.13</v>
      </c>
      <c r="AB214" s="177">
        <v>0</v>
      </c>
      <c r="AC214" s="177">
        <v>78.94</v>
      </c>
      <c r="AD214" s="177">
        <v>0</v>
      </c>
      <c r="AE214" s="177">
        <v>0</v>
      </c>
      <c r="AF214" s="177">
        <v>0</v>
      </c>
      <c r="AG214" s="177">
        <v>0</v>
      </c>
      <c r="AH214" s="177">
        <v>0</v>
      </c>
      <c r="AI214" s="177">
        <v>0</v>
      </c>
      <c r="AJ214" s="177">
        <v>0</v>
      </c>
      <c r="AK214" s="177">
        <v>0</v>
      </c>
      <c r="AL214" s="177"/>
      <c r="AM214" s="177"/>
      <c r="AN214" s="177"/>
      <c r="AO214" s="173">
        <f t="shared" si="18"/>
        <v>1235.6500000000001</v>
      </c>
      <c r="AP214" s="177">
        <f t="shared" si="19"/>
        <v>137.29999999999995</v>
      </c>
      <c r="AQ214" s="50" t="s">
        <v>1914</v>
      </c>
      <c r="AR214" s="58" t="s">
        <v>189</v>
      </c>
    </row>
    <row r="215" spans="1:44" s="40" customFormat="1" ht="50.15" customHeight="1">
      <c r="A215" s="190" t="s">
        <v>231</v>
      </c>
      <c r="B215" s="14" t="s">
        <v>92</v>
      </c>
      <c r="C215" s="14" t="s">
        <v>109</v>
      </c>
      <c r="D215" s="14" t="s">
        <v>96</v>
      </c>
      <c r="E215" s="14" t="s">
        <v>232</v>
      </c>
      <c r="F215" s="14" t="s">
        <v>179</v>
      </c>
      <c r="G215" s="39" t="s">
        <v>1104</v>
      </c>
      <c r="H215" s="14" t="s">
        <v>102</v>
      </c>
      <c r="I215" s="202">
        <v>39569</v>
      </c>
      <c r="J215" s="177">
        <v>1372.95</v>
      </c>
      <c r="K215" s="177">
        <f t="shared" si="20"/>
        <v>137.29500000000002</v>
      </c>
      <c r="L215" s="177">
        <f t="shared" si="21"/>
        <v>1235.655</v>
      </c>
      <c r="M215" s="177">
        <v>0</v>
      </c>
      <c r="N215" s="177">
        <v>0</v>
      </c>
      <c r="O215" s="177">
        <v>0</v>
      </c>
      <c r="P215" s="177">
        <v>0</v>
      </c>
      <c r="Q215" s="177">
        <v>0</v>
      </c>
      <c r="R215" s="177">
        <v>0</v>
      </c>
      <c r="S215" s="177">
        <v>0</v>
      </c>
      <c r="T215" s="177">
        <v>0</v>
      </c>
      <c r="U215" s="177">
        <v>0</v>
      </c>
      <c r="V215" s="15">
        <v>0</v>
      </c>
      <c r="W215" s="177">
        <v>168.19</v>
      </c>
      <c r="X215" s="177">
        <v>247.13</v>
      </c>
      <c r="Y215" s="177">
        <v>247.13</v>
      </c>
      <c r="Z215" s="177">
        <v>247.13</v>
      </c>
      <c r="AA215" s="177">
        <v>247.13</v>
      </c>
      <c r="AB215" s="177">
        <v>0</v>
      </c>
      <c r="AC215" s="177">
        <v>78.94</v>
      </c>
      <c r="AD215" s="177">
        <v>0</v>
      </c>
      <c r="AE215" s="177">
        <v>0</v>
      </c>
      <c r="AF215" s="177">
        <v>0</v>
      </c>
      <c r="AG215" s="177">
        <v>0</v>
      </c>
      <c r="AH215" s="177">
        <v>0</v>
      </c>
      <c r="AI215" s="177">
        <v>0</v>
      </c>
      <c r="AJ215" s="177">
        <v>0</v>
      </c>
      <c r="AK215" s="177">
        <v>0</v>
      </c>
      <c r="AL215" s="177"/>
      <c r="AM215" s="177"/>
      <c r="AN215" s="177"/>
      <c r="AO215" s="173">
        <f t="shared" si="18"/>
        <v>1235.6500000000001</v>
      </c>
      <c r="AP215" s="177">
        <f t="shared" si="19"/>
        <v>137.29999999999995</v>
      </c>
      <c r="AQ215" s="50" t="s">
        <v>1296</v>
      </c>
      <c r="AR215" s="58" t="s">
        <v>195</v>
      </c>
    </row>
    <row r="216" spans="1:44" s="40" customFormat="1" ht="50.15" customHeight="1">
      <c r="A216" s="190" t="s">
        <v>233</v>
      </c>
      <c r="B216" s="14" t="s">
        <v>100</v>
      </c>
      <c r="C216" s="14" t="s">
        <v>109</v>
      </c>
      <c r="D216" s="14" t="s">
        <v>96</v>
      </c>
      <c r="E216" s="14" t="s">
        <v>234</v>
      </c>
      <c r="F216" s="14" t="s">
        <v>235</v>
      </c>
      <c r="G216" s="39" t="s">
        <v>1104</v>
      </c>
      <c r="H216" s="14" t="s">
        <v>102</v>
      </c>
      <c r="I216" s="202">
        <v>39569</v>
      </c>
      <c r="J216" s="177">
        <v>4474.8</v>
      </c>
      <c r="K216" s="177">
        <f t="shared" si="20"/>
        <v>447.48</v>
      </c>
      <c r="L216" s="177">
        <f t="shared" si="21"/>
        <v>4027.32</v>
      </c>
      <c r="M216" s="177">
        <v>0</v>
      </c>
      <c r="N216" s="177">
        <v>0</v>
      </c>
      <c r="O216" s="177">
        <v>0</v>
      </c>
      <c r="P216" s="177">
        <v>0</v>
      </c>
      <c r="Q216" s="177">
        <v>0</v>
      </c>
      <c r="R216" s="177">
        <v>0</v>
      </c>
      <c r="S216" s="177">
        <v>0</v>
      </c>
      <c r="T216" s="177">
        <v>0</v>
      </c>
      <c r="U216" s="177">
        <v>0</v>
      </c>
      <c r="V216" s="15">
        <v>0</v>
      </c>
      <c r="W216" s="177">
        <v>548.16</v>
      </c>
      <c r="X216" s="177">
        <v>805.46</v>
      </c>
      <c r="Y216" s="177">
        <v>805.46</v>
      </c>
      <c r="Z216" s="177">
        <v>805.46</v>
      </c>
      <c r="AA216" s="177">
        <v>805.46</v>
      </c>
      <c r="AB216" s="177">
        <v>0</v>
      </c>
      <c r="AC216" s="177">
        <v>257.32</v>
      </c>
      <c r="AD216" s="177">
        <v>0</v>
      </c>
      <c r="AE216" s="177">
        <v>0</v>
      </c>
      <c r="AF216" s="177">
        <v>0</v>
      </c>
      <c r="AG216" s="177">
        <v>0</v>
      </c>
      <c r="AH216" s="177">
        <v>0</v>
      </c>
      <c r="AI216" s="177">
        <v>0</v>
      </c>
      <c r="AJ216" s="177">
        <v>0</v>
      </c>
      <c r="AK216" s="177">
        <v>0</v>
      </c>
      <c r="AL216" s="177"/>
      <c r="AM216" s="177"/>
      <c r="AN216" s="177"/>
      <c r="AO216" s="173">
        <f t="shared" si="18"/>
        <v>4027.32</v>
      </c>
      <c r="AP216" s="177">
        <f t="shared" si="19"/>
        <v>447.48</v>
      </c>
      <c r="AQ216" s="50" t="s">
        <v>1333</v>
      </c>
      <c r="AR216" s="58" t="s">
        <v>1682</v>
      </c>
    </row>
    <row r="217" spans="1:44" s="40" customFormat="1" ht="50.15" customHeight="1">
      <c r="A217" s="190" t="s">
        <v>237</v>
      </c>
      <c r="B217" s="14" t="s">
        <v>100</v>
      </c>
      <c r="C217" s="14" t="s">
        <v>109</v>
      </c>
      <c r="D217" s="14" t="s">
        <v>96</v>
      </c>
      <c r="E217" s="14" t="s">
        <v>238</v>
      </c>
      <c r="F217" s="14" t="s">
        <v>235</v>
      </c>
      <c r="G217" s="39" t="s">
        <v>1104</v>
      </c>
      <c r="H217" s="14" t="s">
        <v>102</v>
      </c>
      <c r="I217" s="202">
        <v>39569</v>
      </c>
      <c r="J217" s="177">
        <v>4474.8</v>
      </c>
      <c r="K217" s="177">
        <f t="shared" si="20"/>
        <v>447.48</v>
      </c>
      <c r="L217" s="177">
        <f t="shared" si="21"/>
        <v>4027.32</v>
      </c>
      <c r="M217" s="177">
        <v>0</v>
      </c>
      <c r="N217" s="177">
        <v>0</v>
      </c>
      <c r="O217" s="177">
        <v>0</v>
      </c>
      <c r="P217" s="177">
        <v>0</v>
      </c>
      <c r="Q217" s="177">
        <v>0</v>
      </c>
      <c r="R217" s="177">
        <v>0</v>
      </c>
      <c r="S217" s="177">
        <v>0</v>
      </c>
      <c r="T217" s="177">
        <v>0</v>
      </c>
      <c r="U217" s="177">
        <v>0</v>
      </c>
      <c r="V217" s="15">
        <v>0</v>
      </c>
      <c r="W217" s="177">
        <v>548.16</v>
      </c>
      <c r="X217" s="177">
        <v>805.46</v>
      </c>
      <c r="Y217" s="177">
        <v>805.46</v>
      </c>
      <c r="Z217" s="177">
        <v>805.46</v>
      </c>
      <c r="AA217" s="177">
        <v>805.46</v>
      </c>
      <c r="AB217" s="177">
        <v>0</v>
      </c>
      <c r="AC217" s="177">
        <v>257.32</v>
      </c>
      <c r="AD217" s="177">
        <v>0</v>
      </c>
      <c r="AE217" s="177">
        <v>0</v>
      </c>
      <c r="AF217" s="177">
        <v>0</v>
      </c>
      <c r="AG217" s="177">
        <v>0</v>
      </c>
      <c r="AH217" s="177">
        <v>0</v>
      </c>
      <c r="AI217" s="177">
        <v>0</v>
      </c>
      <c r="AJ217" s="177">
        <v>0</v>
      </c>
      <c r="AK217" s="177">
        <v>0</v>
      </c>
      <c r="AL217" s="177"/>
      <c r="AM217" s="177"/>
      <c r="AN217" s="177"/>
      <c r="AO217" s="173">
        <f t="shared" si="18"/>
        <v>4027.32</v>
      </c>
      <c r="AP217" s="177">
        <f t="shared" si="19"/>
        <v>447.48</v>
      </c>
      <c r="AQ217" s="50" t="s">
        <v>119</v>
      </c>
      <c r="AR217" s="58" t="s">
        <v>1366</v>
      </c>
    </row>
    <row r="218" spans="1:44" s="40" customFormat="1" ht="50.15" customHeight="1">
      <c r="A218" s="190" t="s">
        <v>239</v>
      </c>
      <c r="B218" s="14" t="s">
        <v>92</v>
      </c>
      <c r="C218" s="14" t="s">
        <v>109</v>
      </c>
      <c r="D218" s="14" t="s">
        <v>96</v>
      </c>
      <c r="E218" s="14" t="s">
        <v>240</v>
      </c>
      <c r="F218" s="14" t="s">
        <v>241</v>
      </c>
      <c r="G218" s="39" t="s">
        <v>1104</v>
      </c>
      <c r="H218" s="14" t="s">
        <v>102</v>
      </c>
      <c r="I218" s="202">
        <v>39783</v>
      </c>
      <c r="J218" s="177">
        <v>975</v>
      </c>
      <c r="K218" s="177">
        <f t="shared" si="20"/>
        <v>97.5</v>
      </c>
      <c r="L218" s="177">
        <f t="shared" si="21"/>
        <v>877.5</v>
      </c>
      <c r="M218" s="177">
        <v>0</v>
      </c>
      <c r="N218" s="177">
        <v>0</v>
      </c>
      <c r="O218" s="177">
        <v>0</v>
      </c>
      <c r="P218" s="177">
        <v>0</v>
      </c>
      <c r="Q218" s="177">
        <v>0</v>
      </c>
      <c r="R218" s="177">
        <v>0</v>
      </c>
      <c r="S218" s="177">
        <v>0</v>
      </c>
      <c r="T218" s="177">
        <v>0</v>
      </c>
      <c r="U218" s="177">
        <v>0</v>
      </c>
      <c r="V218" s="15">
        <v>0</v>
      </c>
      <c r="W218" s="177">
        <v>0</v>
      </c>
      <c r="X218" s="177">
        <v>175.5</v>
      </c>
      <c r="Y218" s="177">
        <v>175.5</v>
      </c>
      <c r="Z218" s="177">
        <v>175.5</v>
      </c>
      <c r="AA218" s="177">
        <v>175.5</v>
      </c>
      <c r="AB218" s="177">
        <v>0</v>
      </c>
      <c r="AC218" s="177">
        <v>175.5</v>
      </c>
      <c r="AD218" s="177">
        <v>0</v>
      </c>
      <c r="AE218" s="177">
        <v>0</v>
      </c>
      <c r="AF218" s="177">
        <v>0</v>
      </c>
      <c r="AG218" s="177">
        <v>0</v>
      </c>
      <c r="AH218" s="177">
        <v>0</v>
      </c>
      <c r="AI218" s="177">
        <v>0</v>
      </c>
      <c r="AJ218" s="177">
        <v>0</v>
      </c>
      <c r="AK218" s="177">
        <v>0</v>
      </c>
      <c r="AL218" s="177"/>
      <c r="AM218" s="177"/>
      <c r="AN218" s="177"/>
      <c r="AO218" s="173">
        <f t="shared" si="18"/>
        <v>877.5</v>
      </c>
      <c r="AP218" s="177">
        <f t="shared" si="19"/>
        <v>97.5</v>
      </c>
      <c r="AQ218" s="50" t="s">
        <v>1329</v>
      </c>
      <c r="AR218" s="58" t="s">
        <v>1362</v>
      </c>
    </row>
    <row r="219" spans="1:44" s="40" customFormat="1" ht="50.15" customHeight="1">
      <c r="A219" s="190" t="s">
        <v>242</v>
      </c>
      <c r="B219" s="14" t="s">
        <v>92</v>
      </c>
      <c r="C219" s="14" t="s">
        <v>109</v>
      </c>
      <c r="D219" s="14" t="s">
        <v>96</v>
      </c>
      <c r="E219" s="14" t="s">
        <v>243</v>
      </c>
      <c r="F219" s="14" t="s">
        <v>241</v>
      </c>
      <c r="G219" s="39" t="s">
        <v>1104</v>
      </c>
      <c r="H219" s="14" t="s">
        <v>102</v>
      </c>
      <c r="I219" s="202">
        <v>39783</v>
      </c>
      <c r="J219" s="177">
        <v>975</v>
      </c>
      <c r="K219" s="177">
        <f t="shared" si="20"/>
        <v>97.5</v>
      </c>
      <c r="L219" s="177">
        <f t="shared" si="21"/>
        <v>877.5</v>
      </c>
      <c r="M219" s="177">
        <v>0</v>
      </c>
      <c r="N219" s="177">
        <v>0</v>
      </c>
      <c r="O219" s="177">
        <v>0</v>
      </c>
      <c r="P219" s="177">
        <v>0</v>
      </c>
      <c r="Q219" s="177">
        <v>0</v>
      </c>
      <c r="R219" s="177">
        <v>0</v>
      </c>
      <c r="S219" s="177">
        <v>0</v>
      </c>
      <c r="T219" s="177">
        <v>0</v>
      </c>
      <c r="U219" s="177">
        <v>0</v>
      </c>
      <c r="V219" s="15">
        <v>0</v>
      </c>
      <c r="W219" s="177">
        <v>0</v>
      </c>
      <c r="X219" s="177">
        <v>175.5</v>
      </c>
      <c r="Y219" s="177">
        <v>175.5</v>
      </c>
      <c r="Z219" s="177">
        <v>175.5</v>
      </c>
      <c r="AA219" s="177">
        <v>175.5</v>
      </c>
      <c r="AB219" s="177">
        <v>0</v>
      </c>
      <c r="AC219" s="177">
        <v>175.5</v>
      </c>
      <c r="AD219" s="177">
        <v>0</v>
      </c>
      <c r="AE219" s="177">
        <v>0</v>
      </c>
      <c r="AF219" s="177">
        <v>0</v>
      </c>
      <c r="AG219" s="177">
        <v>0</v>
      </c>
      <c r="AH219" s="177">
        <v>0</v>
      </c>
      <c r="AI219" s="177">
        <v>0</v>
      </c>
      <c r="AJ219" s="177">
        <v>0</v>
      </c>
      <c r="AK219" s="177">
        <v>0</v>
      </c>
      <c r="AL219" s="177"/>
      <c r="AM219" s="177"/>
      <c r="AN219" s="177"/>
      <c r="AO219" s="173">
        <f t="shared" si="18"/>
        <v>877.5</v>
      </c>
      <c r="AP219" s="177">
        <f t="shared" si="19"/>
        <v>97.5</v>
      </c>
      <c r="AQ219" s="50" t="s">
        <v>1797</v>
      </c>
      <c r="AR219" s="58" t="s">
        <v>1108</v>
      </c>
    </row>
    <row r="220" spans="1:44" s="40" customFormat="1" ht="50.15" customHeight="1">
      <c r="A220" s="190" t="s">
        <v>244</v>
      </c>
      <c r="B220" s="14" t="s">
        <v>92</v>
      </c>
      <c r="C220" s="14" t="s">
        <v>109</v>
      </c>
      <c r="D220" s="14" t="s">
        <v>96</v>
      </c>
      <c r="E220" s="14" t="s">
        <v>245</v>
      </c>
      <c r="F220" s="14" t="s">
        <v>241</v>
      </c>
      <c r="G220" s="39" t="s">
        <v>1104</v>
      </c>
      <c r="H220" s="14" t="s">
        <v>102</v>
      </c>
      <c r="I220" s="202">
        <v>39783</v>
      </c>
      <c r="J220" s="177">
        <v>975</v>
      </c>
      <c r="K220" s="177">
        <f t="shared" si="20"/>
        <v>97.5</v>
      </c>
      <c r="L220" s="177">
        <f t="shared" si="21"/>
        <v>877.5</v>
      </c>
      <c r="M220" s="177">
        <v>0</v>
      </c>
      <c r="N220" s="177">
        <v>0</v>
      </c>
      <c r="O220" s="177">
        <v>0</v>
      </c>
      <c r="P220" s="177">
        <v>0</v>
      </c>
      <c r="Q220" s="177">
        <v>0</v>
      </c>
      <c r="R220" s="177">
        <v>0</v>
      </c>
      <c r="S220" s="177">
        <v>0</v>
      </c>
      <c r="T220" s="177">
        <v>0</v>
      </c>
      <c r="U220" s="177">
        <v>0</v>
      </c>
      <c r="V220" s="15">
        <v>0</v>
      </c>
      <c r="W220" s="177">
        <v>0</v>
      </c>
      <c r="X220" s="177">
        <v>175.5</v>
      </c>
      <c r="Y220" s="177">
        <v>175.5</v>
      </c>
      <c r="Z220" s="177">
        <v>175.5</v>
      </c>
      <c r="AA220" s="177">
        <v>175.5</v>
      </c>
      <c r="AB220" s="177">
        <v>0</v>
      </c>
      <c r="AC220" s="177">
        <v>175.5</v>
      </c>
      <c r="AD220" s="177">
        <v>0</v>
      </c>
      <c r="AE220" s="177">
        <v>0</v>
      </c>
      <c r="AF220" s="177">
        <v>0</v>
      </c>
      <c r="AG220" s="177">
        <v>0</v>
      </c>
      <c r="AH220" s="177">
        <v>0</v>
      </c>
      <c r="AI220" s="177">
        <v>0</v>
      </c>
      <c r="AJ220" s="177">
        <v>0</v>
      </c>
      <c r="AK220" s="177">
        <v>0</v>
      </c>
      <c r="AL220" s="177"/>
      <c r="AM220" s="177"/>
      <c r="AN220" s="177"/>
      <c r="AO220" s="173">
        <f t="shared" si="18"/>
        <v>877.5</v>
      </c>
      <c r="AP220" s="177">
        <f t="shared" si="19"/>
        <v>97.5</v>
      </c>
      <c r="AQ220" s="50" t="s">
        <v>1583</v>
      </c>
      <c r="AR220" s="58" t="s">
        <v>1307</v>
      </c>
    </row>
    <row r="221" spans="1:44" s="40" customFormat="1" ht="50.15" customHeight="1">
      <c r="A221" s="190" t="s">
        <v>246</v>
      </c>
      <c r="B221" s="14" t="s">
        <v>92</v>
      </c>
      <c r="C221" s="14" t="s">
        <v>109</v>
      </c>
      <c r="D221" s="14" t="s">
        <v>96</v>
      </c>
      <c r="E221" s="14" t="s">
        <v>247</v>
      </c>
      <c r="F221" s="14" t="s">
        <v>241</v>
      </c>
      <c r="G221" s="39" t="s">
        <v>1104</v>
      </c>
      <c r="H221" s="14" t="s">
        <v>102</v>
      </c>
      <c r="I221" s="202">
        <v>39783</v>
      </c>
      <c r="J221" s="177">
        <v>975</v>
      </c>
      <c r="K221" s="177">
        <f t="shared" si="20"/>
        <v>97.5</v>
      </c>
      <c r="L221" s="177">
        <f t="shared" si="21"/>
        <v>877.5</v>
      </c>
      <c r="M221" s="177">
        <v>0</v>
      </c>
      <c r="N221" s="177">
        <v>0</v>
      </c>
      <c r="O221" s="177">
        <v>0</v>
      </c>
      <c r="P221" s="177">
        <v>0</v>
      </c>
      <c r="Q221" s="177">
        <v>0</v>
      </c>
      <c r="R221" s="177">
        <v>0</v>
      </c>
      <c r="S221" s="177">
        <v>0</v>
      </c>
      <c r="T221" s="177">
        <v>0</v>
      </c>
      <c r="U221" s="177">
        <v>0</v>
      </c>
      <c r="V221" s="15">
        <v>0</v>
      </c>
      <c r="W221" s="177">
        <v>0</v>
      </c>
      <c r="X221" s="177">
        <v>175.5</v>
      </c>
      <c r="Y221" s="177">
        <v>175.5</v>
      </c>
      <c r="Z221" s="177">
        <v>175.5</v>
      </c>
      <c r="AA221" s="177">
        <v>175.5</v>
      </c>
      <c r="AB221" s="177">
        <v>0</v>
      </c>
      <c r="AC221" s="177">
        <v>175.5</v>
      </c>
      <c r="AD221" s="177">
        <v>0</v>
      </c>
      <c r="AE221" s="177">
        <v>0</v>
      </c>
      <c r="AF221" s="177">
        <v>0</v>
      </c>
      <c r="AG221" s="177">
        <v>0</v>
      </c>
      <c r="AH221" s="177">
        <v>0</v>
      </c>
      <c r="AI221" s="177">
        <v>0</v>
      </c>
      <c r="AJ221" s="177">
        <v>0</v>
      </c>
      <c r="AK221" s="177">
        <v>0</v>
      </c>
      <c r="AL221" s="177"/>
      <c r="AM221" s="177"/>
      <c r="AN221" s="177"/>
      <c r="AO221" s="173">
        <f t="shared" si="18"/>
        <v>877.5</v>
      </c>
      <c r="AP221" s="177">
        <f t="shared" si="19"/>
        <v>97.5</v>
      </c>
      <c r="AQ221" s="50" t="s">
        <v>1348</v>
      </c>
      <c r="AR221" s="58" t="s">
        <v>1809</v>
      </c>
    </row>
    <row r="222" spans="1:44" s="40" customFormat="1" ht="50.15" customHeight="1">
      <c r="A222" s="190" t="s">
        <v>248</v>
      </c>
      <c r="B222" s="14" t="s">
        <v>92</v>
      </c>
      <c r="C222" s="14" t="s">
        <v>109</v>
      </c>
      <c r="D222" s="14" t="s">
        <v>96</v>
      </c>
      <c r="E222" s="14" t="s">
        <v>249</v>
      </c>
      <c r="F222" s="14" t="s">
        <v>241</v>
      </c>
      <c r="G222" s="39" t="s">
        <v>1104</v>
      </c>
      <c r="H222" s="14" t="s">
        <v>102</v>
      </c>
      <c r="I222" s="202">
        <v>39783</v>
      </c>
      <c r="J222" s="177">
        <v>975</v>
      </c>
      <c r="K222" s="177">
        <f t="shared" si="20"/>
        <v>97.5</v>
      </c>
      <c r="L222" s="177">
        <f t="shared" si="21"/>
        <v>877.5</v>
      </c>
      <c r="M222" s="177">
        <v>0</v>
      </c>
      <c r="N222" s="177">
        <v>0</v>
      </c>
      <c r="O222" s="177">
        <v>0</v>
      </c>
      <c r="P222" s="177">
        <v>0</v>
      </c>
      <c r="Q222" s="177">
        <v>0</v>
      </c>
      <c r="R222" s="177">
        <v>0</v>
      </c>
      <c r="S222" s="177">
        <v>0</v>
      </c>
      <c r="T222" s="177">
        <v>0</v>
      </c>
      <c r="U222" s="177">
        <v>0</v>
      </c>
      <c r="V222" s="15">
        <v>0</v>
      </c>
      <c r="W222" s="177">
        <v>0</v>
      </c>
      <c r="X222" s="177">
        <v>175.5</v>
      </c>
      <c r="Y222" s="177">
        <v>175.5</v>
      </c>
      <c r="Z222" s="177">
        <v>175.5</v>
      </c>
      <c r="AA222" s="177">
        <v>175.5</v>
      </c>
      <c r="AB222" s="177">
        <v>0</v>
      </c>
      <c r="AC222" s="177">
        <v>175.5</v>
      </c>
      <c r="AD222" s="177">
        <v>0</v>
      </c>
      <c r="AE222" s="177">
        <v>0</v>
      </c>
      <c r="AF222" s="177">
        <v>0</v>
      </c>
      <c r="AG222" s="177">
        <v>0</v>
      </c>
      <c r="AH222" s="177">
        <v>0</v>
      </c>
      <c r="AI222" s="177">
        <v>0</v>
      </c>
      <c r="AJ222" s="177">
        <v>0</v>
      </c>
      <c r="AK222" s="177">
        <v>0</v>
      </c>
      <c r="AL222" s="177"/>
      <c r="AM222" s="177"/>
      <c r="AN222" s="177"/>
      <c r="AO222" s="173">
        <f t="shared" si="18"/>
        <v>877.5</v>
      </c>
      <c r="AP222" s="177">
        <f t="shared" si="19"/>
        <v>97.5</v>
      </c>
      <c r="AQ222" s="50" t="s">
        <v>1294</v>
      </c>
      <c r="AR222" s="58" t="s">
        <v>1096</v>
      </c>
    </row>
    <row r="223" spans="1:44" s="40" customFormat="1" ht="50.15" customHeight="1">
      <c r="A223" s="190" t="s">
        <v>250</v>
      </c>
      <c r="B223" s="14" t="s">
        <v>92</v>
      </c>
      <c r="C223" s="14" t="s">
        <v>109</v>
      </c>
      <c r="D223" s="14" t="s">
        <v>96</v>
      </c>
      <c r="E223" s="14" t="s">
        <v>251</v>
      </c>
      <c r="F223" s="14" t="s">
        <v>241</v>
      </c>
      <c r="G223" s="39" t="s">
        <v>1104</v>
      </c>
      <c r="H223" s="14" t="s">
        <v>102</v>
      </c>
      <c r="I223" s="202">
        <v>39783</v>
      </c>
      <c r="J223" s="177">
        <v>975</v>
      </c>
      <c r="K223" s="177">
        <f t="shared" si="20"/>
        <v>97.5</v>
      </c>
      <c r="L223" s="177">
        <f t="shared" si="21"/>
        <v>877.5</v>
      </c>
      <c r="M223" s="177">
        <v>0</v>
      </c>
      <c r="N223" s="177">
        <v>0</v>
      </c>
      <c r="O223" s="177">
        <v>0</v>
      </c>
      <c r="P223" s="177">
        <v>0</v>
      </c>
      <c r="Q223" s="177">
        <v>0</v>
      </c>
      <c r="R223" s="177">
        <v>0</v>
      </c>
      <c r="S223" s="177">
        <v>0</v>
      </c>
      <c r="T223" s="177">
        <v>0</v>
      </c>
      <c r="U223" s="177">
        <v>0</v>
      </c>
      <c r="V223" s="15">
        <v>0</v>
      </c>
      <c r="W223" s="177">
        <v>0</v>
      </c>
      <c r="X223" s="177">
        <v>175.5</v>
      </c>
      <c r="Y223" s="177">
        <v>175.5</v>
      </c>
      <c r="Z223" s="177">
        <v>175.5</v>
      </c>
      <c r="AA223" s="177">
        <v>175.5</v>
      </c>
      <c r="AB223" s="177">
        <v>0</v>
      </c>
      <c r="AC223" s="177">
        <v>175.5</v>
      </c>
      <c r="AD223" s="177">
        <v>0</v>
      </c>
      <c r="AE223" s="177">
        <v>0</v>
      </c>
      <c r="AF223" s="177">
        <v>0</v>
      </c>
      <c r="AG223" s="177">
        <v>0</v>
      </c>
      <c r="AH223" s="177">
        <v>0</v>
      </c>
      <c r="AI223" s="177">
        <v>0</v>
      </c>
      <c r="AJ223" s="177">
        <v>0</v>
      </c>
      <c r="AK223" s="177">
        <v>0</v>
      </c>
      <c r="AL223" s="177"/>
      <c r="AM223" s="177"/>
      <c r="AN223" s="177"/>
      <c r="AO223" s="173">
        <f t="shared" si="18"/>
        <v>877.5</v>
      </c>
      <c r="AP223" s="177">
        <f t="shared" si="19"/>
        <v>97.5</v>
      </c>
      <c r="AQ223" s="50" t="s">
        <v>1185</v>
      </c>
      <c r="AR223" s="58" t="s">
        <v>198</v>
      </c>
    </row>
    <row r="224" spans="1:44" s="40" customFormat="1" ht="50.15" customHeight="1">
      <c r="A224" s="190" t="s">
        <v>252</v>
      </c>
      <c r="B224" s="14" t="s">
        <v>92</v>
      </c>
      <c r="C224" s="14" t="s">
        <v>109</v>
      </c>
      <c r="D224" s="14" t="s">
        <v>96</v>
      </c>
      <c r="E224" s="14" t="s">
        <v>253</v>
      </c>
      <c r="F224" s="14" t="s">
        <v>241</v>
      </c>
      <c r="G224" s="39" t="s">
        <v>1104</v>
      </c>
      <c r="H224" s="14" t="s">
        <v>102</v>
      </c>
      <c r="I224" s="202">
        <v>39783</v>
      </c>
      <c r="J224" s="177">
        <v>975</v>
      </c>
      <c r="K224" s="177">
        <f t="shared" si="20"/>
        <v>97.5</v>
      </c>
      <c r="L224" s="177">
        <f t="shared" si="21"/>
        <v>877.5</v>
      </c>
      <c r="M224" s="177">
        <v>0</v>
      </c>
      <c r="N224" s="177">
        <v>0</v>
      </c>
      <c r="O224" s="177">
        <v>0</v>
      </c>
      <c r="P224" s="177">
        <v>0</v>
      </c>
      <c r="Q224" s="177">
        <v>0</v>
      </c>
      <c r="R224" s="177">
        <v>0</v>
      </c>
      <c r="S224" s="177">
        <v>0</v>
      </c>
      <c r="T224" s="177">
        <v>0</v>
      </c>
      <c r="U224" s="177">
        <v>0</v>
      </c>
      <c r="V224" s="15">
        <v>0</v>
      </c>
      <c r="W224" s="177">
        <v>0</v>
      </c>
      <c r="X224" s="177">
        <v>175.5</v>
      </c>
      <c r="Y224" s="177">
        <v>175.5</v>
      </c>
      <c r="Z224" s="177">
        <v>175.5</v>
      </c>
      <c r="AA224" s="177">
        <v>175.5</v>
      </c>
      <c r="AB224" s="177">
        <v>0</v>
      </c>
      <c r="AC224" s="177">
        <v>175.5</v>
      </c>
      <c r="AD224" s="177">
        <v>0</v>
      </c>
      <c r="AE224" s="177">
        <v>0</v>
      </c>
      <c r="AF224" s="177">
        <v>0</v>
      </c>
      <c r="AG224" s="177">
        <v>0</v>
      </c>
      <c r="AH224" s="177">
        <v>0</v>
      </c>
      <c r="AI224" s="177">
        <v>0</v>
      </c>
      <c r="AJ224" s="177">
        <v>0</v>
      </c>
      <c r="AK224" s="177">
        <v>0</v>
      </c>
      <c r="AL224" s="177"/>
      <c r="AM224" s="177"/>
      <c r="AN224" s="177"/>
      <c r="AO224" s="173">
        <f t="shared" si="18"/>
        <v>877.5</v>
      </c>
      <c r="AP224" s="177">
        <f t="shared" si="19"/>
        <v>97.5</v>
      </c>
      <c r="AQ224" s="50" t="s">
        <v>213</v>
      </c>
      <c r="AR224" s="58" t="s">
        <v>206</v>
      </c>
    </row>
    <row r="225" spans="1:44" s="40" customFormat="1" ht="50.15" customHeight="1">
      <c r="A225" s="190" t="s">
        <v>254</v>
      </c>
      <c r="B225" s="14" t="s">
        <v>255</v>
      </c>
      <c r="C225" s="14" t="s">
        <v>256</v>
      </c>
      <c r="D225" s="14" t="s">
        <v>99</v>
      </c>
      <c r="E225" s="14" t="s">
        <v>257</v>
      </c>
      <c r="F225" s="14" t="s">
        <v>258</v>
      </c>
      <c r="G225" s="39" t="s">
        <v>1104</v>
      </c>
      <c r="H225" s="14" t="s">
        <v>102</v>
      </c>
      <c r="I225" s="202">
        <v>39934</v>
      </c>
      <c r="J225" s="177">
        <v>990.21</v>
      </c>
      <c r="K225" s="177">
        <f t="shared" si="20"/>
        <v>99.021000000000015</v>
      </c>
      <c r="L225" s="177">
        <f t="shared" si="21"/>
        <v>891.18900000000008</v>
      </c>
      <c r="M225" s="177">
        <v>0</v>
      </c>
      <c r="N225" s="177">
        <v>0</v>
      </c>
      <c r="O225" s="177">
        <v>0</v>
      </c>
      <c r="P225" s="177">
        <v>0</v>
      </c>
      <c r="Q225" s="177">
        <v>0</v>
      </c>
      <c r="R225" s="177">
        <v>0</v>
      </c>
      <c r="S225" s="177">
        <v>0</v>
      </c>
      <c r="T225" s="177">
        <v>0</v>
      </c>
      <c r="U225" s="177">
        <v>0</v>
      </c>
      <c r="V225" s="15">
        <v>0</v>
      </c>
      <c r="W225" s="177">
        <v>0</v>
      </c>
      <c r="X225" s="177">
        <v>121.3</v>
      </c>
      <c r="Y225" s="177">
        <v>121.3</v>
      </c>
      <c r="Z225" s="177">
        <v>121.3</v>
      </c>
      <c r="AA225" s="177">
        <v>121.3</v>
      </c>
      <c r="AB225" s="177">
        <v>0</v>
      </c>
      <c r="AC225" s="177">
        <v>121.3</v>
      </c>
      <c r="AD225" s="177">
        <v>121.3</v>
      </c>
      <c r="AE225" s="177">
        <v>121.3</v>
      </c>
      <c r="AF225" s="177">
        <v>0</v>
      </c>
      <c r="AG225" s="177">
        <v>42.09</v>
      </c>
      <c r="AH225" s="177">
        <v>0</v>
      </c>
      <c r="AI225" s="177">
        <v>0</v>
      </c>
      <c r="AJ225" s="177">
        <v>0</v>
      </c>
      <c r="AK225" s="177">
        <v>0</v>
      </c>
      <c r="AL225" s="177"/>
      <c r="AM225" s="177"/>
      <c r="AN225" s="177"/>
      <c r="AO225" s="173">
        <f t="shared" si="18"/>
        <v>891.18999999999994</v>
      </c>
      <c r="AP225" s="177">
        <f t="shared" si="19"/>
        <v>99.020000000000095</v>
      </c>
      <c r="AQ225" s="50" t="s">
        <v>1585</v>
      </c>
      <c r="AR225" s="58" t="s">
        <v>1278</v>
      </c>
    </row>
    <row r="226" spans="1:44" s="40" customFormat="1" ht="50.15" customHeight="1">
      <c r="A226" s="190" t="s">
        <v>259</v>
      </c>
      <c r="B226" s="14" t="s">
        <v>255</v>
      </c>
      <c r="C226" s="14" t="s">
        <v>126</v>
      </c>
      <c r="D226" s="14" t="s">
        <v>127</v>
      </c>
      <c r="E226" s="14" t="s">
        <v>260</v>
      </c>
      <c r="F226" s="39" t="s">
        <v>261</v>
      </c>
      <c r="G226" s="39" t="s">
        <v>1104</v>
      </c>
      <c r="H226" s="14" t="s">
        <v>102</v>
      </c>
      <c r="I226" s="202">
        <v>40452</v>
      </c>
      <c r="J226" s="177">
        <v>1214.1199999999999</v>
      </c>
      <c r="K226" s="177">
        <f t="shared" ref="K226:K288" si="22">+J226*0.1</f>
        <v>121.41199999999999</v>
      </c>
      <c r="L226" s="177">
        <f t="shared" ref="L226:L288" si="23">+J226-K226</f>
        <v>1092.7079999999999</v>
      </c>
      <c r="M226" s="177">
        <v>0</v>
      </c>
      <c r="N226" s="177">
        <v>0</v>
      </c>
      <c r="O226" s="177">
        <v>0</v>
      </c>
      <c r="P226" s="177">
        <v>0</v>
      </c>
      <c r="Q226" s="177">
        <v>0</v>
      </c>
      <c r="R226" s="177">
        <v>0</v>
      </c>
      <c r="S226" s="177">
        <v>0</v>
      </c>
      <c r="T226" s="177">
        <v>0</v>
      </c>
      <c r="U226" s="177">
        <v>0</v>
      </c>
      <c r="V226" s="15">
        <v>0</v>
      </c>
      <c r="W226" s="177">
        <v>0</v>
      </c>
      <c r="X226" s="177">
        <v>0</v>
      </c>
      <c r="Y226" s="177">
        <v>54.64</v>
      </c>
      <c r="Z226" s="177">
        <v>218.54</v>
      </c>
      <c r="AA226" s="177">
        <v>218.54</v>
      </c>
      <c r="AB226" s="177">
        <v>0</v>
      </c>
      <c r="AC226" s="177">
        <v>218.54</v>
      </c>
      <c r="AD226" s="177">
        <v>218.54</v>
      </c>
      <c r="AE226" s="177">
        <v>163.91</v>
      </c>
      <c r="AF226" s="177">
        <v>0</v>
      </c>
      <c r="AG226" s="177">
        <v>0</v>
      </c>
      <c r="AH226" s="177">
        <v>0</v>
      </c>
      <c r="AI226" s="177">
        <v>0</v>
      </c>
      <c r="AJ226" s="177">
        <v>0</v>
      </c>
      <c r="AK226" s="177">
        <v>0</v>
      </c>
      <c r="AL226" s="177"/>
      <c r="AM226" s="177"/>
      <c r="AN226" s="177"/>
      <c r="AO226" s="173">
        <f t="shared" si="18"/>
        <v>1092.71</v>
      </c>
      <c r="AP226" s="177">
        <f t="shared" si="19"/>
        <v>121.40999999999985</v>
      </c>
      <c r="AQ226" s="50" t="s">
        <v>262</v>
      </c>
      <c r="AR226" s="58" t="s">
        <v>143</v>
      </c>
    </row>
    <row r="227" spans="1:44" s="40" customFormat="1" ht="50.15" customHeight="1">
      <c r="A227" s="190" t="s">
        <v>263</v>
      </c>
      <c r="B227" s="14" t="s">
        <v>255</v>
      </c>
      <c r="C227" s="14" t="s">
        <v>126</v>
      </c>
      <c r="D227" s="14" t="s">
        <v>127</v>
      </c>
      <c r="E227" s="14" t="s">
        <v>264</v>
      </c>
      <c r="F227" s="39" t="s">
        <v>261</v>
      </c>
      <c r="G227" s="39" t="s">
        <v>1104</v>
      </c>
      <c r="H227" s="14" t="s">
        <v>102</v>
      </c>
      <c r="I227" s="202">
        <v>40452</v>
      </c>
      <c r="J227" s="177">
        <v>1214.1199999999999</v>
      </c>
      <c r="K227" s="177">
        <f t="shared" si="22"/>
        <v>121.41199999999999</v>
      </c>
      <c r="L227" s="177">
        <f t="shared" si="23"/>
        <v>1092.7079999999999</v>
      </c>
      <c r="M227" s="177">
        <v>0</v>
      </c>
      <c r="N227" s="177">
        <v>0</v>
      </c>
      <c r="O227" s="177">
        <v>0</v>
      </c>
      <c r="P227" s="177">
        <v>0</v>
      </c>
      <c r="Q227" s="177">
        <v>0</v>
      </c>
      <c r="R227" s="177">
        <v>0</v>
      </c>
      <c r="S227" s="177">
        <v>0</v>
      </c>
      <c r="T227" s="177">
        <v>0</v>
      </c>
      <c r="U227" s="177">
        <v>0</v>
      </c>
      <c r="V227" s="15">
        <v>0</v>
      </c>
      <c r="W227" s="177">
        <v>0</v>
      </c>
      <c r="X227" s="177">
        <v>0</v>
      </c>
      <c r="Y227" s="177">
        <v>54.64</v>
      </c>
      <c r="Z227" s="177">
        <v>218.54</v>
      </c>
      <c r="AA227" s="177">
        <v>218.54</v>
      </c>
      <c r="AB227" s="177">
        <v>0</v>
      </c>
      <c r="AC227" s="177">
        <v>218.54</v>
      </c>
      <c r="AD227" s="177">
        <v>218.54</v>
      </c>
      <c r="AE227" s="177">
        <v>163.91</v>
      </c>
      <c r="AF227" s="177">
        <v>0</v>
      </c>
      <c r="AG227" s="177">
        <v>0</v>
      </c>
      <c r="AH227" s="177">
        <v>0</v>
      </c>
      <c r="AI227" s="177">
        <v>0</v>
      </c>
      <c r="AJ227" s="177">
        <v>0</v>
      </c>
      <c r="AK227" s="177">
        <v>0</v>
      </c>
      <c r="AL227" s="177"/>
      <c r="AM227" s="177"/>
      <c r="AN227" s="177"/>
      <c r="AO227" s="173">
        <f t="shared" si="18"/>
        <v>1092.71</v>
      </c>
      <c r="AP227" s="177">
        <f t="shared" si="19"/>
        <v>121.40999999999985</v>
      </c>
      <c r="AQ227" s="50" t="s">
        <v>1584</v>
      </c>
      <c r="AR227" s="58" t="s">
        <v>1307</v>
      </c>
    </row>
    <row r="228" spans="1:44" s="40" customFormat="1" ht="50.15" customHeight="1">
      <c r="A228" s="190" t="s">
        <v>265</v>
      </c>
      <c r="B228" s="14" t="s">
        <v>255</v>
      </c>
      <c r="C228" s="14" t="s">
        <v>126</v>
      </c>
      <c r="D228" s="14" t="s">
        <v>127</v>
      </c>
      <c r="E228" s="14" t="s">
        <v>266</v>
      </c>
      <c r="F228" s="39" t="s">
        <v>261</v>
      </c>
      <c r="G228" s="39" t="s">
        <v>1104</v>
      </c>
      <c r="H228" s="14" t="s">
        <v>102</v>
      </c>
      <c r="I228" s="202">
        <v>40452</v>
      </c>
      <c r="J228" s="177">
        <v>1214.1199999999999</v>
      </c>
      <c r="K228" s="177">
        <f t="shared" si="22"/>
        <v>121.41199999999999</v>
      </c>
      <c r="L228" s="177">
        <f t="shared" si="23"/>
        <v>1092.7079999999999</v>
      </c>
      <c r="M228" s="177">
        <v>0</v>
      </c>
      <c r="N228" s="177">
        <v>0</v>
      </c>
      <c r="O228" s="177">
        <v>0</v>
      </c>
      <c r="P228" s="177">
        <v>0</v>
      </c>
      <c r="Q228" s="177">
        <v>0</v>
      </c>
      <c r="R228" s="177">
        <v>0</v>
      </c>
      <c r="S228" s="177">
        <v>0</v>
      </c>
      <c r="T228" s="177">
        <v>0</v>
      </c>
      <c r="U228" s="177">
        <v>0</v>
      </c>
      <c r="V228" s="15">
        <v>0</v>
      </c>
      <c r="W228" s="177">
        <v>0</v>
      </c>
      <c r="X228" s="177">
        <v>0</v>
      </c>
      <c r="Y228" s="177">
        <v>54.64</v>
      </c>
      <c r="Z228" s="177">
        <v>218.54</v>
      </c>
      <c r="AA228" s="177">
        <v>218.54</v>
      </c>
      <c r="AB228" s="177">
        <v>0</v>
      </c>
      <c r="AC228" s="177">
        <v>218.54</v>
      </c>
      <c r="AD228" s="177">
        <v>218.54</v>
      </c>
      <c r="AE228" s="177">
        <v>163.91</v>
      </c>
      <c r="AF228" s="177">
        <v>0</v>
      </c>
      <c r="AG228" s="177">
        <v>0</v>
      </c>
      <c r="AH228" s="177">
        <v>0</v>
      </c>
      <c r="AI228" s="177">
        <v>0</v>
      </c>
      <c r="AJ228" s="177">
        <v>0</v>
      </c>
      <c r="AK228" s="177">
        <v>0</v>
      </c>
      <c r="AL228" s="177"/>
      <c r="AM228" s="177"/>
      <c r="AN228" s="177"/>
      <c r="AO228" s="173">
        <f t="shared" si="18"/>
        <v>1092.71</v>
      </c>
      <c r="AP228" s="177">
        <f t="shared" si="19"/>
        <v>121.40999999999985</v>
      </c>
      <c r="AQ228" s="50" t="s">
        <v>267</v>
      </c>
      <c r="AR228" s="58" t="s">
        <v>1280</v>
      </c>
    </row>
    <row r="229" spans="1:44" s="40" customFormat="1" ht="50.15" customHeight="1">
      <c r="A229" s="190" t="s">
        <v>268</v>
      </c>
      <c r="B229" s="14" t="s">
        <v>255</v>
      </c>
      <c r="C229" s="14" t="s">
        <v>126</v>
      </c>
      <c r="D229" s="14" t="s">
        <v>127</v>
      </c>
      <c r="E229" s="14" t="s">
        <v>269</v>
      </c>
      <c r="F229" s="39" t="s">
        <v>261</v>
      </c>
      <c r="G229" s="39" t="s">
        <v>1104</v>
      </c>
      <c r="H229" s="14" t="s">
        <v>102</v>
      </c>
      <c r="I229" s="202">
        <v>40452</v>
      </c>
      <c r="J229" s="177">
        <v>1214.1199999999999</v>
      </c>
      <c r="K229" s="177">
        <f t="shared" si="22"/>
        <v>121.41199999999999</v>
      </c>
      <c r="L229" s="177">
        <f t="shared" si="23"/>
        <v>1092.7079999999999</v>
      </c>
      <c r="M229" s="177">
        <v>0</v>
      </c>
      <c r="N229" s="177">
        <v>0</v>
      </c>
      <c r="O229" s="177">
        <v>0</v>
      </c>
      <c r="P229" s="177">
        <v>0</v>
      </c>
      <c r="Q229" s="177">
        <v>0</v>
      </c>
      <c r="R229" s="177">
        <v>0</v>
      </c>
      <c r="S229" s="177">
        <v>0</v>
      </c>
      <c r="T229" s="177">
        <v>0</v>
      </c>
      <c r="U229" s="177">
        <v>0</v>
      </c>
      <c r="V229" s="15">
        <v>0</v>
      </c>
      <c r="W229" s="177">
        <v>0</v>
      </c>
      <c r="X229" s="177">
        <v>0</v>
      </c>
      <c r="Y229" s="177">
        <v>54.64</v>
      </c>
      <c r="Z229" s="177">
        <v>218.54</v>
      </c>
      <c r="AA229" s="177">
        <v>218.54</v>
      </c>
      <c r="AB229" s="177">
        <v>0</v>
      </c>
      <c r="AC229" s="177">
        <v>218.54</v>
      </c>
      <c r="AD229" s="177">
        <v>218.54</v>
      </c>
      <c r="AE229" s="177">
        <v>163.91</v>
      </c>
      <c r="AF229" s="177">
        <v>0</v>
      </c>
      <c r="AG229" s="177">
        <v>0</v>
      </c>
      <c r="AH229" s="177">
        <v>0</v>
      </c>
      <c r="AI229" s="177">
        <v>0</v>
      </c>
      <c r="AJ229" s="177">
        <v>0</v>
      </c>
      <c r="AK229" s="177">
        <v>0</v>
      </c>
      <c r="AL229" s="177"/>
      <c r="AM229" s="177"/>
      <c r="AN229" s="177"/>
      <c r="AO229" s="173">
        <f t="shared" si="18"/>
        <v>1092.71</v>
      </c>
      <c r="AP229" s="177">
        <f t="shared" si="19"/>
        <v>121.40999999999985</v>
      </c>
      <c r="AQ229" s="50" t="s">
        <v>1545</v>
      </c>
      <c r="AR229" s="58" t="s">
        <v>1108</v>
      </c>
    </row>
    <row r="230" spans="1:44" s="40" customFormat="1" ht="50.15" customHeight="1">
      <c r="A230" s="190" t="s">
        <v>270</v>
      </c>
      <c r="B230" s="14" t="s">
        <v>255</v>
      </c>
      <c r="C230" s="14" t="s">
        <v>126</v>
      </c>
      <c r="D230" s="14" t="s">
        <v>127</v>
      </c>
      <c r="E230" s="14" t="s">
        <v>271</v>
      </c>
      <c r="F230" s="39" t="s">
        <v>261</v>
      </c>
      <c r="G230" s="39" t="s">
        <v>1104</v>
      </c>
      <c r="H230" s="14" t="s">
        <v>102</v>
      </c>
      <c r="I230" s="202">
        <v>40452</v>
      </c>
      <c r="J230" s="177">
        <v>1214.1199999999999</v>
      </c>
      <c r="K230" s="177">
        <f t="shared" si="22"/>
        <v>121.41199999999999</v>
      </c>
      <c r="L230" s="177">
        <f t="shared" si="23"/>
        <v>1092.7079999999999</v>
      </c>
      <c r="M230" s="177">
        <v>0</v>
      </c>
      <c r="N230" s="177">
        <v>0</v>
      </c>
      <c r="O230" s="177">
        <v>0</v>
      </c>
      <c r="P230" s="177">
        <v>0</v>
      </c>
      <c r="Q230" s="177">
        <v>0</v>
      </c>
      <c r="R230" s="177">
        <v>0</v>
      </c>
      <c r="S230" s="177">
        <v>0</v>
      </c>
      <c r="T230" s="177">
        <v>0</v>
      </c>
      <c r="U230" s="177">
        <v>0</v>
      </c>
      <c r="V230" s="15">
        <v>0</v>
      </c>
      <c r="W230" s="177">
        <v>0</v>
      </c>
      <c r="X230" s="177">
        <v>0</v>
      </c>
      <c r="Y230" s="177">
        <v>54.64</v>
      </c>
      <c r="Z230" s="177">
        <v>218.54</v>
      </c>
      <c r="AA230" s="177">
        <v>218.54</v>
      </c>
      <c r="AB230" s="177">
        <v>0</v>
      </c>
      <c r="AC230" s="177">
        <v>218.54</v>
      </c>
      <c r="AD230" s="177">
        <v>218.54</v>
      </c>
      <c r="AE230" s="177">
        <v>163.91</v>
      </c>
      <c r="AF230" s="177">
        <v>0</v>
      </c>
      <c r="AG230" s="177">
        <v>0</v>
      </c>
      <c r="AH230" s="177">
        <v>0</v>
      </c>
      <c r="AI230" s="177">
        <v>0</v>
      </c>
      <c r="AJ230" s="177">
        <v>0</v>
      </c>
      <c r="AK230" s="177">
        <v>0</v>
      </c>
      <c r="AL230" s="177"/>
      <c r="AM230" s="177"/>
      <c r="AN230" s="177"/>
      <c r="AO230" s="173">
        <f t="shared" si="18"/>
        <v>1092.71</v>
      </c>
      <c r="AP230" s="177">
        <f t="shared" si="19"/>
        <v>121.40999999999985</v>
      </c>
      <c r="AQ230" s="50" t="s">
        <v>1319</v>
      </c>
      <c r="AR230" s="58" t="s">
        <v>1320</v>
      </c>
    </row>
    <row r="231" spans="1:44" s="40" customFormat="1" ht="50.15" customHeight="1">
      <c r="A231" s="190" t="s">
        <v>272</v>
      </c>
      <c r="B231" s="14" t="s">
        <v>255</v>
      </c>
      <c r="C231" s="14" t="s">
        <v>126</v>
      </c>
      <c r="D231" s="14" t="s">
        <v>127</v>
      </c>
      <c r="E231" s="14" t="s">
        <v>273</v>
      </c>
      <c r="F231" s="39" t="s">
        <v>261</v>
      </c>
      <c r="G231" s="39" t="s">
        <v>1104</v>
      </c>
      <c r="H231" s="14" t="s">
        <v>102</v>
      </c>
      <c r="I231" s="202">
        <v>40452</v>
      </c>
      <c r="J231" s="177">
        <v>1214.1199999999999</v>
      </c>
      <c r="K231" s="177">
        <f t="shared" si="22"/>
        <v>121.41199999999999</v>
      </c>
      <c r="L231" s="177">
        <f t="shared" si="23"/>
        <v>1092.7079999999999</v>
      </c>
      <c r="M231" s="177">
        <v>0</v>
      </c>
      <c r="N231" s="177">
        <v>0</v>
      </c>
      <c r="O231" s="177">
        <v>0</v>
      </c>
      <c r="P231" s="177">
        <v>0</v>
      </c>
      <c r="Q231" s="177">
        <v>0</v>
      </c>
      <c r="R231" s="177">
        <v>0</v>
      </c>
      <c r="S231" s="177">
        <v>0</v>
      </c>
      <c r="T231" s="177">
        <v>0</v>
      </c>
      <c r="U231" s="177">
        <v>0</v>
      </c>
      <c r="V231" s="15">
        <v>0</v>
      </c>
      <c r="W231" s="177">
        <v>0</v>
      </c>
      <c r="X231" s="177">
        <v>0</v>
      </c>
      <c r="Y231" s="177">
        <v>54.64</v>
      </c>
      <c r="Z231" s="177">
        <v>218.54</v>
      </c>
      <c r="AA231" s="177">
        <v>218.54</v>
      </c>
      <c r="AB231" s="177">
        <v>0</v>
      </c>
      <c r="AC231" s="177">
        <v>218.54</v>
      </c>
      <c r="AD231" s="177">
        <v>218.54</v>
      </c>
      <c r="AE231" s="177">
        <v>163.91</v>
      </c>
      <c r="AF231" s="177">
        <v>0</v>
      </c>
      <c r="AG231" s="177">
        <v>0</v>
      </c>
      <c r="AH231" s="177">
        <v>0</v>
      </c>
      <c r="AI231" s="177">
        <v>0</v>
      </c>
      <c r="AJ231" s="177">
        <v>0</v>
      </c>
      <c r="AK231" s="177">
        <v>0</v>
      </c>
      <c r="AL231" s="177"/>
      <c r="AM231" s="177"/>
      <c r="AN231" s="177"/>
      <c r="AO231" s="173">
        <f t="shared" si="18"/>
        <v>1092.71</v>
      </c>
      <c r="AP231" s="177">
        <f t="shared" si="19"/>
        <v>121.40999999999985</v>
      </c>
      <c r="AQ231" s="50" t="s">
        <v>1321</v>
      </c>
      <c r="AR231" s="58" t="s">
        <v>1322</v>
      </c>
    </row>
    <row r="232" spans="1:44" s="40" customFormat="1" ht="50.15" customHeight="1">
      <c r="A232" s="190" t="s">
        <v>274</v>
      </c>
      <c r="B232" s="14" t="s">
        <v>255</v>
      </c>
      <c r="C232" s="14" t="s">
        <v>126</v>
      </c>
      <c r="D232" s="14" t="s">
        <v>127</v>
      </c>
      <c r="E232" s="14" t="s">
        <v>275</v>
      </c>
      <c r="F232" s="39" t="s">
        <v>261</v>
      </c>
      <c r="G232" s="39" t="s">
        <v>1104</v>
      </c>
      <c r="H232" s="14" t="s">
        <v>102</v>
      </c>
      <c r="I232" s="202">
        <v>40452</v>
      </c>
      <c r="J232" s="177">
        <v>1214.1199999999999</v>
      </c>
      <c r="K232" s="177">
        <f t="shared" si="22"/>
        <v>121.41199999999999</v>
      </c>
      <c r="L232" s="177">
        <f t="shared" si="23"/>
        <v>1092.7079999999999</v>
      </c>
      <c r="M232" s="177">
        <v>0</v>
      </c>
      <c r="N232" s="177">
        <v>0</v>
      </c>
      <c r="O232" s="177">
        <v>0</v>
      </c>
      <c r="P232" s="177">
        <v>0</v>
      </c>
      <c r="Q232" s="177">
        <v>0</v>
      </c>
      <c r="R232" s="177">
        <v>0</v>
      </c>
      <c r="S232" s="177">
        <v>0</v>
      </c>
      <c r="T232" s="177">
        <v>0</v>
      </c>
      <c r="U232" s="177">
        <v>0</v>
      </c>
      <c r="V232" s="15">
        <v>0</v>
      </c>
      <c r="W232" s="177">
        <v>0</v>
      </c>
      <c r="X232" s="177">
        <v>0</v>
      </c>
      <c r="Y232" s="177">
        <v>54.64</v>
      </c>
      <c r="Z232" s="177">
        <v>218.54</v>
      </c>
      <c r="AA232" s="177">
        <v>218.54</v>
      </c>
      <c r="AB232" s="177">
        <v>0</v>
      </c>
      <c r="AC232" s="177">
        <v>218.54</v>
      </c>
      <c r="AD232" s="177">
        <v>218.54</v>
      </c>
      <c r="AE232" s="177">
        <v>163.91</v>
      </c>
      <c r="AF232" s="177">
        <v>0</v>
      </c>
      <c r="AG232" s="177">
        <v>0</v>
      </c>
      <c r="AH232" s="177">
        <v>0</v>
      </c>
      <c r="AI232" s="177">
        <v>0</v>
      </c>
      <c r="AJ232" s="177">
        <v>0</v>
      </c>
      <c r="AK232" s="177">
        <v>0</v>
      </c>
      <c r="AL232" s="177"/>
      <c r="AM232" s="177"/>
      <c r="AN232" s="177"/>
      <c r="AO232" s="173">
        <f t="shared" si="18"/>
        <v>1092.71</v>
      </c>
      <c r="AP232" s="177">
        <f t="shared" si="19"/>
        <v>121.40999999999985</v>
      </c>
      <c r="AQ232" s="50" t="s">
        <v>1532</v>
      </c>
      <c r="AR232" s="58" t="s">
        <v>1533</v>
      </c>
    </row>
    <row r="233" spans="1:44" s="40" customFormat="1" ht="50.15" customHeight="1">
      <c r="A233" s="190" t="s">
        <v>276</v>
      </c>
      <c r="B233" s="14" t="s">
        <v>255</v>
      </c>
      <c r="C233" s="14" t="s">
        <v>126</v>
      </c>
      <c r="D233" s="14" t="s">
        <v>127</v>
      </c>
      <c r="E233" s="14" t="s">
        <v>277</v>
      </c>
      <c r="F233" s="39" t="s">
        <v>261</v>
      </c>
      <c r="G233" s="39" t="s">
        <v>1104</v>
      </c>
      <c r="H233" s="14" t="s">
        <v>102</v>
      </c>
      <c r="I233" s="202">
        <v>40452</v>
      </c>
      <c r="J233" s="177">
        <v>1214.1199999999999</v>
      </c>
      <c r="K233" s="177">
        <f t="shared" si="22"/>
        <v>121.41199999999999</v>
      </c>
      <c r="L233" s="177">
        <f t="shared" si="23"/>
        <v>1092.7079999999999</v>
      </c>
      <c r="M233" s="177">
        <v>0</v>
      </c>
      <c r="N233" s="177">
        <v>0</v>
      </c>
      <c r="O233" s="177">
        <v>0</v>
      </c>
      <c r="P233" s="177">
        <v>0</v>
      </c>
      <c r="Q233" s="177">
        <v>0</v>
      </c>
      <c r="R233" s="177">
        <v>0</v>
      </c>
      <c r="S233" s="177">
        <v>0</v>
      </c>
      <c r="T233" s="177">
        <v>0</v>
      </c>
      <c r="U233" s="177">
        <v>0</v>
      </c>
      <c r="V233" s="15">
        <v>0</v>
      </c>
      <c r="W233" s="177">
        <v>0</v>
      </c>
      <c r="X233" s="177">
        <v>0</v>
      </c>
      <c r="Y233" s="177">
        <v>54.64</v>
      </c>
      <c r="Z233" s="177">
        <v>218.54</v>
      </c>
      <c r="AA233" s="177">
        <v>218.54</v>
      </c>
      <c r="AB233" s="177">
        <v>0</v>
      </c>
      <c r="AC233" s="177">
        <v>218.54</v>
      </c>
      <c r="AD233" s="177">
        <v>218.54</v>
      </c>
      <c r="AE233" s="177">
        <v>163.91</v>
      </c>
      <c r="AF233" s="177">
        <v>0</v>
      </c>
      <c r="AG233" s="177">
        <v>0</v>
      </c>
      <c r="AH233" s="177">
        <v>0</v>
      </c>
      <c r="AI233" s="177">
        <v>0</v>
      </c>
      <c r="AJ233" s="177">
        <v>0</v>
      </c>
      <c r="AK233" s="177">
        <v>0</v>
      </c>
      <c r="AL233" s="177"/>
      <c r="AM233" s="177"/>
      <c r="AN233" s="177"/>
      <c r="AO233" s="173">
        <f t="shared" si="18"/>
        <v>1092.71</v>
      </c>
      <c r="AP233" s="177">
        <f t="shared" si="19"/>
        <v>121.40999999999985</v>
      </c>
      <c r="AQ233" s="50" t="s">
        <v>1539</v>
      </c>
      <c r="AR233" s="58" t="s">
        <v>175</v>
      </c>
    </row>
    <row r="234" spans="1:44" s="40" customFormat="1" ht="50.15" customHeight="1">
      <c r="A234" s="190" t="s">
        <v>278</v>
      </c>
      <c r="B234" s="14" t="s">
        <v>255</v>
      </c>
      <c r="C234" s="14" t="s">
        <v>126</v>
      </c>
      <c r="D234" s="14" t="s">
        <v>127</v>
      </c>
      <c r="E234" s="14" t="s">
        <v>279</v>
      </c>
      <c r="F234" s="39" t="s">
        <v>261</v>
      </c>
      <c r="G234" s="39" t="s">
        <v>1104</v>
      </c>
      <c r="H234" s="14" t="s">
        <v>102</v>
      </c>
      <c r="I234" s="202">
        <v>40452</v>
      </c>
      <c r="J234" s="177">
        <v>1214.1199999999999</v>
      </c>
      <c r="K234" s="177">
        <f t="shared" si="22"/>
        <v>121.41199999999999</v>
      </c>
      <c r="L234" s="177">
        <f t="shared" si="23"/>
        <v>1092.7079999999999</v>
      </c>
      <c r="M234" s="177">
        <v>0</v>
      </c>
      <c r="N234" s="177">
        <v>0</v>
      </c>
      <c r="O234" s="177">
        <v>0</v>
      </c>
      <c r="P234" s="177">
        <v>0</v>
      </c>
      <c r="Q234" s="177">
        <v>0</v>
      </c>
      <c r="R234" s="177">
        <v>0</v>
      </c>
      <c r="S234" s="177">
        <v>0</v>
      </c>
      <c r="T234" s="177">
        <v>0</v>
      </c>
      <c r="U234" s="177">
        <v>0</v>
      </c>
      <c r="V234" s="15">
        <v>0</v>
      </c>
      <c r="W234" s="177">
        <v>0</v>
      </c>
      <c r="X234" s="177">
        <v>0</v>
      </c>
      <c r="Y234" s="177">
        <v>54.64</v>
      </c>
      <c r="Z234" s="177">
        <v>218.54</v>
      </c>
      <c r="AA234" s="177">
        <v>218.54</v>
      </c>
      <c r="AB234" s="177">
        <v>0</v>
      </c>
      <c r="AC234" s="177">
        <v>218.54</v>
      </c>
      <c r="AD234" s="177">
        <v>218.54</v>
      </c>
      <c r="AE234" s="177">
        <v>163.91</v>
      </c>
      <c r="AF234" s="177">
        <v>0</v>
      </c>
      <c r="AG234" s="177">
        <v>0</v>
      </c>
      <c r="AH234" s="177">
        <v>0</v>
      </c>
      <c r="AI234" s="177">
        <v>0</v>
      </c>
      <c r="AJ234" s="177">
        <v>0</v>
      </c>
      <c r="AK234" s="177">
        <v>0</v>
      </c>
      <c r="AL234" s="177"/>
      <c r="AM234" s="177"/>
      <c r="AN234" s="177"/>
      <c r="AO234" s="173">
        <f t="shared" ref="AO234:AO297" si="24">SUM(M234:AN234)</f>
        <v>1092.71</v>
      </c>
      <c r="AP234" s="177">
        <f t="shared" ref="AP234:AP297" si="25">J234-AO234</f>
        <v>121.40999999999985</v>
      </c>
      <c r="AQ234" s="50" t="s">
        <v>1595</v>
      </c>
      <c r="AR234" s="58" t="s">
        <v>175</v>
      </c>
    </row>
    <row r="235" spans="1:44" s="40" customFormat="1" ht="50.15" customHeight="1">
      <c r="A235" s="190" t="s">
        <v>280</v>
      </c>
      <c r="B235" s="14" t="s">
        <v>255</v>
      </c>
      <c r="C235" s="14" t="s">
        <v>126</v>
      </c>
      <c r="D235" s="14" t="s">
        <v>127</v>
      </c>
      <c r="E235" s="14" t="s">
        <v>281</v>
      </c>
      <c r="F235" s="39" t="s">
        <v>261</v>
      </c>
      <c r="G235" s="39" t="s">
        <v>1104</v>
      </c>
      <c r="H235" s="14" t="s">
        <v>102</v>
      </c>
      <c r="I235" s="202">
        <v>40452</v>
      </c>
      <c r="J235" s="177">
        <v>1214.1199999999999</v>
      </c>
      <c r="K235" s="177">
        <f t="shared" si="22"/>
        <v>121.41199999999999</v>
      </c>
      <c r="L235" s="177">
        <f t="shared" si="23"/>
        <v>1092.7079999999999</v>
      </c>
      <c r="M235" s="177">
        <v>0</v>
      </c>
      <c r="N235" s="177">
        <v>0</v>
      </c>
      <c r="O235" s="177">
        <v>0</v>
      </c>
      <c r="P235" s="177">
        <v>0</v>
      </c>
      <c r="Q235" s="177">
        <v>0</v>
      </c>
      <c r="R235" s="177">
        <v>0</v>
      </c>
      <c r="S235" s="177">
        <v>0</v>
      </c>
      <c r="T235" s="177">
        <v>0</v>
      </c>
      <c r="U235" s="177">
        <v>0</v>
      </c>
      <c r="V235" s="15">
        <v>0</v>
      </c>
      <c r="W235" s="177">
        <v>0</v>
      </c>
      <c r="X235" s="177">
        <v>0</v>
      </c>
      <c r="Y235" s="177">
        <v>54.64</v>
      </c>
      <c r="Z235" s="177">
        <v>218.54</v>
      </c>
      <c r="AA235" s="177">
        <v>218.54</v>
      </c>
      <c r="AB235" s="177">
        <v>0</v>
      </c>
      <c r="AC235" s="177">
        <v>218.54</v>
      </c>
      <c r="AD235" s="177">
        <v>218.54</v>
      </c>
      <c r="AE235" s="177">
        <v>163.91</v>
      </c>
      <c r="AF235" s="177">
        <v>0</v>
      </c>
      <c r="AG235" s="177">
        <v>0</v>
      </c>
      <c r="AH235" s="177">
        <v>0</v>
      </c>
      <c r="AI235" s="177">
        <v>0</v>
      </c>
      <c r="AJ235" s="177">
        <v>0</v>
      </c>
      <c r="AK235" s="177">
        <v>0</v>
      </c>
      <c r="AL235" s="177"/>
      <c r="AM235" s="177"/>
      <c r="AN235" s="177"/>
      <c r="AO235" s="173">
        <f t="shared" si="24"/>
        <v>1092.71</v>
      </c>
      <c r="AP235" s="177">
        <f t="shared" si="25"/>
        <v>121.40999999999985</v>
      </c>
      <c r="AQ235" s="50" t="s">
        <v>1763</v>
      </c>
      <c r="AR235" s="58" t="s">
        <v>1813</v>
      </c>
    </row>
    <row r="236" spans="1:44" s="40" customFormat="1" ht="50.15" customHeight="1">
      <c r="A236" s="190" t="s">
        <v>282</v>
      </c>
      <c r="B236" s="14" t="s">
        <v>255</v>
      </c>
      <c r="C236" s="14" t="s">
        <v>126</v>
      </c>
      <c r="D236" s="14" t="s">
        <v>127</v>
      </c>
      <c r="E236" s="14" t="s">
        <v>283</v>
      </c>
      <c r="F236" s="39" t="s">
        <v>261</v>
      </c>
      <c r="G236" s="39" t="s">
        <v>1104</v>
      </c>
      <c r="H236" s="14" t="s">
        <v>102</v>
      </c>
      <c r="I236" s="202">
        <v>40452</v>
      </c>
      <c r="J236" s="177">
        <v>1214.1199999999999</v>
      </c>
      <c r="K236" s="177">
        <f t="shared" si="22"/>
        <v>121.41199999999999</v>
      </c>
      <c r="L236" s="177">
        <f t="shared" si="23"/>
        <v>1092.7079999999999</v>
      </c>
      <c r="M236" s="177">
        <v>0</v>
      </c>
      <c r="N236" s="177">
        <v>0</v>
      </c>
      <c r="O236" s="177">
        <v>0</v>
      </c>
      <c r="P236" s="177">
        <v>0</v>
      </c>
      <c r="Q236" s="177">
        <v>0</v>
      </c>
      <c r="R236" s="177">
        <v>0</v>
      </c>
      <c r="S236" s="177">
        <v>0</v>
      </c>
      <c r="T236" s="177">
        <v>0</v>
      </c>
      <c r="U236" s="177">
        <v>0</v>
      </c>
      <c r="V236" s="15">
        <v>0</v>
      </c>
      <c r="W236" s="177">
        <v>0</v>
      </c>
      <c r="X236" s="177">
        <v>0</v>
      </c>
      <c r="Y236" s="177">
        <v>54.64</v>
      </c>
      <c r="Z236" s="177">
        <v>218.54</v>
      </c>
      <c r="AA236" s="177">
        <v>218.54</v>
      </c>
      <c r="AB236" s="177">
        <v>0</v>
      </c>
      <c r="AC236" s="177">
        <v>218.54</v>
      </c>
      <c r="AD236" s="177">
        <v>218.54</v>
      </c>
      <c r="AE236" s="177">
        <v>163.91</v>
      </c>
      <c r="AF236" s="177">
        <v>0</v>
      </c>
      <c r="AG236" s="177">
        <v>0</v>
      </c>
      <c r="AH236" s="177">
        <v>0</v>
      </c>
      <c r="AI236" s="177">
        <v>0</v>
      </c>
      <c r="AJ236" s="177">
        <v>0</v>
      </c>
      <c r="AK236" s="177">
        <v>0</v>
      </c>
      <c r="AL236" s="177"/>
      <c r="AM236" s="177"/>
      <c r="AN236" s="177"/>
      <c r="AO236" s="173">
        <f t="shared" si="24"/>
        <v>1092.71</v>
      </c>
      <c r="AP236" s="177">
        <f t="shared" si="25"/>
        <v>121.40999999999985</v>
      </c>
      <c r="AQ236" s="50" t="s">
        <v>1594</v>
      </c>
      <c r="AR236" s="58" t="s">
        <v>154</v>
      </c>
    </row>
    <row r="237" spans="1:44" s="40" customFormat="1" ht="50.15" customHeight="1">
      <c r="A237" s="190" t="s">
        <v>284</v>
      </c>
      <c r="B237" s="14" t="s">
        <v>255</v>
      </c>
      <c r="C237" s="14" t="s">
        <v>126</v>
      </c>
      <c r="D237" s="14" t="s">
        <v>127</v>
      </c>
      <c r="E237" s="14" t="s">
        <v>285</v>
      </c>
      <c r="F237" s="39" t="s">
        <v>261</v>
      </c>
      <c r="G237" s="39" t="s">
        <v>1104</v>
      </c>
      <c r="H237" s="14" t="s">
        <v>102</v>
      </c>
      <c r="I237" s="202">
        <v>40452</v>
      </c>
      <c r="J237" s="177">
        <v>1214.1199999999999</v>
      </c>
      <c r="K237" s="177">
        <f t="shared" si="22"/>
        <v>121.41199999999999</v>
      </c>
      <c r="L237" s="177">
        <f t="shared" si="23"/>
        <v>1092.7079999999999</v>
      </c>
      <c r="M237" s="177">
        <v>0</v>
      </c>
      <c r="N237" s="177">
        <v>0</v>
      </c>
      <c r="O237" s="177">
        <v>0</v>
      </c>
      <c r="P237" s="177">
        <v>0</v>
      </c>
      <c r="Q237" s="177">
        <v>0</v>
      </c>
      <c r="R237" s="177">
        <v>0</v>
      </c>
      <c r="S237" s="177">
        <v>0</v>
      </c>
      <c r="T237" s="177">
        <v>0</v>
      </c>
      <c r="U237" s="177">
        <v>0</v>
      </c>
      <c r="V237" s="15">
        <v>0</v>
      </c>
      <c r="W237" s="177">
        <v>0</v>
      </c>
      <c r="X237" s="177">
        <v>0</v>
      </c>
      <c r="Y237" s="177">
        <v>54.64</v>
      </c>
      <c r="Z237" s="177">
        <v>218.54</v>
      </c>
      <c r="AA237" s="177">
        <v>218.54</v>
      </c>
      <c r="AB237" s="177">
        <v>0</v>
      </c>
      <c r="AC237" s="177">
        <v>218.54</v>
      </c>
      <c r="AD237" s="177">
        <v>218.54</v>
      </c>
      <c r="AE237" s="177">
        <v>163.91</v>
      </c>
      <c r="AF237" s="177">
        <v>0</v>
      </c>
      <c r="AG237" s="177">
        <v>0</v>
      </c>
      <c r="AH237" s="177">
        <v>0</v>
      </c>
      <c r="AI237" s="177">
        <v>0</v>
      </c>
      <c r="AJ237" s="177">
        <v>0</v>
      </c>
      <c r="AK237" s="177">
        <v>0</v>
      </c>
      <c r="AL237" s="177"/>
      <c r="AM237" s="177"/>
      <c r="AN237" s="177"/>
      <c r="AO237" s="173">
        <f t="shared" si="24"/>
        <v>1092.71</v>
      </c>
      <c r="AP237" s="177">
        <f t="shared" si="25"/>
        <v>121.40999999999985</v>
      </c>
      <c r="AQ237" s="50" t="s">
        <v>1117</v>
      </c>
      <c r="AR237" s="58" t="s">
        <v>1376</v>
      </c>
    </row>
    <row r="238" spans="1:44" s="40" customFormat="1" ht="50.15" customHeight="1">
      <c r="A238" s="190" t="s">
        <v>286</v>
      </c>
      <c r="B238" s="14" t="s">
        <v>255</v>
      </c>
      <c r="C238" s="14" t="s">
        <v>126</v>
      </c>
      <c r="D238" s="14" t="s">
        <v>127</v>
      </c>
      <c r="E238" s="14" t="s">
        <v>287</v>
      </c>
      <c r="F238" s="39" t="s">
        <v>261</v>
      </c>
      <c r="G238" s="39" t="s">
        <v>1104</v>
      </c>
      <c r="H238" s="14" t="s">
        <v>102</v>
      </c>
      <c r="I238" s="202">
        <v>40452</v>
      </c>
      <c r="J238" s="177">
        <v>1214.1199999999999</v>
      </c>
      <c r="K238" s="177">
        <f t="shared" si="22"/>
        <v>121.41199999999999</v>
      </c>
      <c r="L238" s="177">
        <f t="shared" si="23"/>
        <v>1092.7079999999999</v>
      </c>
      <c r="M238" s="177">
        <v>0</v>
      </c>
      <c r="N238" s="177">
        <v>0</v>
      </c>
      <c r="O238" s="177">
        <v>0</v>
      </c>
      <c r="P238" s="177">
        <v>0</v>
      </c>
      <c r="Q238" s="177">
        <v>0</v>
      </c>
      <c r="R238" s="177">
        <v>0</v>
      </c>
      <c r="S238" s="177">
        <v>0</v>
      </c>
      <c r="T238" s="177">
        <v>0</v>
      </c>
      <c r="U238" s="177">
        <v>0</v>
      </c>
      <c r="V238" s="15">
        <v>0</v>
      </c>
      <c r="W238" s="177">
        <v>0</v>
      </c>
      <c r="X238" s="177">
        <v>0</v>
      </c>
      <c r="Y238" s="177">
        <v>54.64</v>
      </c>
      <c r="Z238" s="177">
        <v>218.54</v>
      </c>
      <c r="AA238" s="177">
        <v>218.54</v>
      </c>
      <c r="AB238" s="177">
        <v>0</v>
      </c>
      <c r="AC238" s="177">
        <v>218.54</v>
      </c>
      <c r="AD238" s="177">
        <v>218.54</v>
      </c>
      <c r="AE238" s="177">
        <v>163.91</v>
      </c>
      <c r="AF238" s="177">
        <v>0</v>
      </c>
      <c r="AG238" s="177">
        <v>0</v>
      </c>
      <c r="AH238" s="177">
        <v>0</v>
      </c>
      <c r="AI238" s="177">
        <v>0</v>
      </c>
      <c r="AJ238" s="177">
        <v>0</v>
      </c>
      <c r="AK238" s="177">
        <v>0</v>
      </c>
      <c r="AL238" s="177"/>
      <c r="AM238" s="177"/>
      <c r="AN238" s="177"/>
      <c r="AO238" s="173">
        <f t="shared" si="24"/>
        <v>1092.71</v>
      </c>
      <c r="AP238" s="177">
        <f t="shared" si="25"/>
        <v>121.40999999999985</v>
      </c>
      <c r="AQ238" s="50" t="s">
        <v>1776</v>
      </c>
      <c r="AR238" s="58" t="s">
        <v>154</v>
      </c>
    </row>
    <row r="239" spans="1:44" s="40" customFormat="1" ht="50.15" customHeight="1">
      <c r="A239" s="190" t="s">
        <v>288</v>
      </c>
      <c r="B239" s="14" t="s">
        <v>255</v>
      </c>
      <c r="C239" s="14" t="s">
        <v>126</v>
      </c>
      <c r="D239" s="14" t="s">
        <v>127</v>
      </c>
      <c r="E239" s="14" t="s">
        <v>289</v>
      </c>
      <c r="F239" s="39" t="s">
        <v>261</v>
      </c>
      <c r="G239" s="39" t="s">
        <v>1104</v>
      </c>
      <c r="H239" s="14" t="s">
        <v>102</v>
      </c>
      <c r="I239" s="202">
        <v>40452</v>
      </c>
      <c r="J239" s="177">
        <v>1214.1199999999999</v>
      </c>
      <c r="K239" s="177">
        <f t="shared" si="22"/>
        <v>121.41199999999999</v>
      </c>
      <c r="L239" s="177">
        <f t="shared" si="23"/>
        <v>1092.7079999999999</v>
      </c>
      <c r="M239" s="177">
        <v>0</v>
      </c>
      <c r="N239" s="177">
        <v>0</v>
      </c>
      <c r="O239" s="177">
        <v>0</v>
      </c>
      <c r="P239" s="177">
        <v>0</v>
      </c>
      <c r="Q239" s="177">
        <v>0</v>
      </c>
      <c r="R239" s="177">
        <v>0</v>
      </c>
      <c r="S239" s="177">
        <v>0</v>
      </c>
      <c r="T239" s="177">
        <v>0</v>
      </c>
      <c r="U239" s="177">
        <v>0</v>
      </c>
      <c r="V239" s="15">
        <v>0</v>
      </c>
      <c r="W239" s="177">
        <v>0</v>
      </c>
      <c r="X239" s="177">
        <v>0</v>
      </c>
      <c r="Y239" s="177">
        <v>54.64</v>
      </c>
      <c r="Z239" s="177">
        <v>218.54</v>
      </c>
      <c r="AA239" s="177">
        <v>218.54</v>
      </c>
      <c r="AB239" s="177">
        <v>0</v>
      </c>
      <c r="AC239" s="177">
        <v>218.54</v>
      </c>
      <c r="AD239" s="177">
        <v>218.54</v>
      </c>
      <c r="AE239" s="177">
        <v>163.91</v>
      </c>
      <c r="AF239" s="177">
        <v>0</v>
      </c>
      <c r="AG239" s="177">
        <v>0</v>
      </c>
      <c r="AH239" s="177">
        <v>0</v>
      </c>
      <c r="AI239" s="177">
        <v>0</v>
      </c>
      <c r="AJ239" s="177">
        <v>0</v>
      </c>
      <c r="AK239" s="177">
        <v>0</v>
      </c>
      <c r="AL239" s="177"/>
      <c r="AM239" s="177"/>
      <c r="AN239" s="177"/>
      <c r="AO239" s="173">
        <f t="shared" si="24"/>
        <v>1092.71</v>
      </c>
      <c r="AP239" s="177">
        <f t="shared" si="25"/>
        <v>121.40999999999985</v>
      </c>
      <c r="AQ239" s="50" t="s">
        <v>1580</v>
      </c>
      <c r="AR239" s="58" t="s">
        <v>510</v>
      </c>
    </row>
    <row r="240" spans="1:44" s="40" customFormat="1" ht="50.15" customHeight="1">
      <c r="A240" s="190" t="s">
        <v>290</v>
      </c>
      <c r="B240" s="14" t="s">
        <v>255</v>
      </c>
      <c r="C240" s="14" t="s">
        <v>126</v>
      </c>
      <c r="D240" s="14" t="s">
        <v>127</v>
      </c>
      <c r="E240" s="14" t="s">
        <v>291</v>
      </c>
      <c r="F240" s="39" t="s">
        <v>261</v>
      </c>
      <c r="G240" s="39" t="s">
        <v>1104</v>
      </c>
      <c r="H240" s="14" t="s">
        <v>102</v>
      </c>
      <c r="I240" s="202">
        <v>40452</v>
      </c>
      <c r="J240" s="177">
        <v>1214.1199999999999</v>
      </c>
      <c r="K240" s="177">
        <f t="shared" si="22"/>
        <v>121.41199999999999</v>
      </c>
      <c r="L240" s="177">
        <f t="shared" si="23"/>
        <v>1092.7079999999999</v>
      </c>
      <c r="M240" s="177">
        <v>0</v>
      </c>
      <c r="N240" s="177">
        <v>0</v>
      </c>
      <c r="O240" s="177">
        <v>0</v>
      </c>
      <c r="P240" s="177">
        <v>0</v>
      </c>
      <c r="Q240" s="177">
        <v>0</v>
      </c>
      <c r="R240" s="177">
        <v>0</v>
      </c>
      <c r="S240" s="177">
        <v>0</v>
      </c>
      <c r="T240" s="177">
        <v>0</v>
      </c>
      <c r="U240" s="177">
        <v>0</v>
      </c>
      <c r="V240" s="15">
        <v>0</v>
      </c>
      <c r="W240" s="177">
        <v>0</v>
      </c>
      <c r="X240" s="177">
        <v>0</v>
      </c>
      <c r="Y240" s="177">
        <v>54.64</v>
      </c>
      <c r="Z240" s="177">
        <v>218.54</v>
      </c>
      <c r="AA240" s="177">
        <v>218.54</v>
      </c>
      <c r="AB240" s="177">
        <v>0</v>
      </c>
      <c r="AC240" s="177">
        <v>218.54</v>
      </c>
      <c r="AD240" s="177">
        <v>218.54</v>
      </c>
      <c r="AE240" s="177">
        <v>163.91</v>
      </c>
      <c r="AF240" s="177">
        <v>0</v>
      </c>
      <c r="AG240" s="177">
        <v>0</v>
      </c>
      <c r="AH240" s="177">
        <v>0</v>
      </c>
      <c r="AI240" s="177">
        <v>0</v>
      </c>
      <c r="AJ240" s="177">
        <v>0</v>
      </c>
      <c r="AK240" s="177">
        <v>0</v>
      </c>
      <c r="AL240" s="177"/>
      <c r="AM240" s="177"/>
      <c r="AN240" s="177"/>
      <c r="AO240" s="173">
        <f t="shared" si="24"/>
        <v>1092.71</v>
      </c>
      <c r="AP240" s="177">
        <f t="shared" si="25"/>
        <v>121.40999999999985</v>
      </c>
      <c r="AQ240" s="50" t="s">
        <v>1546</v>
      </c>
      <c r="AR240" s="58" t="s">
        <v>154</v>
      </c>
    </row>
    <row r="241" spans="1:44" s="40" customFormat="1" ht="50.15" customHeight="1">
      <c r="A241" s="190" t="s">
        <v>292</v>
      </c>
      <c r="B241" s="14" t="s">
        <v>255</v>
      </c>
      <c r="C241" s="14" t="s">
        <v>126</v>
      </c>
      <c r="D241" s="14" t="s">
        <v>127</v>
      </c>
      <c r="E241" s="14" t="s">
        <v>293</v>
      </c>
      <c r="F241" s="39" t="s">
        <v>261</v>
      </c>
      <c r="G241" s="39" t="s">
        <v>1104</v>
      </c>
      <c r="H241" s="14" t="s">
        <v>102</v>
      </c>
      <c r="I241" s="202">
        <v>40452</v>
      </c>
      <c r="J241" s="177">
        <v>1214.1199999999999</v>
      </c>
      <c r="K241" s="177">
        <f t="shared" si="22"/>
        <v>121.41199999999999</v>
      </c>
      <c r="L241" s="177">
        <f t="shared" si="23"/>
        <v>1092.7079999999999</v>
      </c>
      <c r="M241" s="177">
        <v>0</v>
      </c>
      <c r="N241" s="177">
        <v>0</v>
      </c>
      <c r="O241" s="177">
        <v>0</v>
      </c>
      <c r="P241" s="177">
        <v>0</v>
      </c>
      <c r="Q241" s="177">
        <v>0</v>
      </c>
      <c r="R241" s="177">
        <v>0</v>
      </c>
      <c r="S241" s="177">
        <v>0</v>
      </c>
      <c r="T241" s="177">
        <v>0</v>
      </c>
      <c r="U241" s="177">
        <v>0</v>
      </c>
      <c r="V241" s="15">
        <v>0</v>
      </c>
      <c r="W241" s="177">
        <v>0</v>
      </c>
      <c r="X241" s="177">
        <v>0</v>
      </c>
      <c r="Y241" s="177">
        <v>54.64</v>
      </c>
      <c r="Z241" s="177">
        <v>218.54</v>
      </c>
      <c r="AA241" s="177">
        <v>218.54</v>
      </c>
      <c r="AB241" s="177">
        <v>0</v>
      </c>
      <c r="AC241" s="177">
        <v>218.54</v>
      </c>
      <c r="AD241" s="177">
        <v>218.54</v>
      </c>
      <c r="AE241" s="177">
        <v>163.91</v>
      </c>
      <c r="AF241" s="177">
        <v>0</v>
      </c>
      <c r="AG241" s="177">
        <v>0</v>
      </c>
      <c r="AH241" s="177">
        <v>0</v>
      </c>
      <c r="AI241" s="177">
        <v>0</v>
      </c>
      <c r="AJ241" s="177">
        <v>0</v>
      </c>
      <c r="AK241" s="177">
        <v>0</v>
      </c>
      <c r="AL241" s="177"/>
      <c r="AM241" s="177"/>
      <c r="AN241" s="177"/>
      <c r="AO241" s="173">
        <f t="shared" si="24"/>
        <v>1092.71</v>
      </c>
      <c r="AP241" s="177">
        <f t="shared" si="25"/>
        <v>121.40999999999985</v>
      </c>
      <c r="AQ241" s="50" t="s">
        <v>1591</v>
      </c>
      <c r="AR241" s="58" t="s">
        <v>294</v>
      </c>
    </row>
    <row r="242" spans="1:44" s="40" customFormat="1" ht="50.15" customHeight="1">
      <c r="A242" s="190" t="s">
        <v>295</v>
      </c>
      <c r="B242" s="14" t="s">
        <v>255</v>
      </c>
      <c r="C242" s="14" t="s">
        <v>126</v>
      </c>
      <c r="D242" s="14" t="s">
        <v>127</v>
      </c>
      <c r="E242" s="14" t="s">
        <v>296</v>
      </c>
      <c r="F242" s="39" t="s">
        <v>261</v>
      </c>
      <c r="G242" s="39" t="s">
        <v>1104</v>
      </c>
      <c r="H242" s="14" t="s">
        <v>102</v>
      </c>
      <c r="I242" s="202">
        <v>40452</v>
      </c>
      <c r="J242" s="177">
        <v>1214.1199999999999</v>
      </c>
      <c r="K242" s="177">
        <f t="shared" si="22"/>
        <v>121.41199999999999</v>
      </c>
      <c r="L242" s="177">
        <f t="shared" si="23"/>
        <v>1092.7079999999999</v>
      </c>
      <c r="M242" s="177">
        <v>0</v>
      </c>
      <c r="N242" s="177">
        <v>0</v>
      </c>
      <c r="O242" s="177">
        <v>0</v>
      </c>
      <c r="P242" s="177">
        <v>0</v>
      </c>
      <c r="Q242" s="177">
        <v>0</v>
      </c>
      <c r="R242" s="177">
        <v>0</v>
      </c>
      <c r="S242" s="177">
        <v>0</v>
      </c>
      <c r="T242" s="177">
        <v>0</v>
      </c>
      <c r="U242" s="177">
        <v>0</v>
      </c>
      <c r="V242" s="15">
        <v>0</v>
      </c>
      <c r="W242" s="177">
        <v>0</v>
      </c>
      <c r="X242" s="177">
        <v>0</v>
      </c>
      <c r="Y242" s="177">
        <v>54.64</v>
      </c>
      <c r="Z242" s="177">
        <v>218.54</v>
      </c>
      <c r="AA242" s="177">
        <v>218.54</v>
      </c>
      <c r="AB242" s="177">
        <v>0</v>
      </c>
      <c r="AC242" s="177">
        <v>218.54</v>
      </c>
      <c r="AD242" s="177">
        <v>218.54</v>
      </c>
      <c r="AE242" s="177">
        <v>163.91</v>
      </c>
      <c r="AF242" s="177">
        <v>0</v>
      </c>
      <c r="AG242" s="177">
        <v>0</v>
      </c>
      <c r="AH242" s="177">
        <v>0</v>
      </c>
      <c r="AI242" s="177">
        <v>0</v>
      </c>
      <c r="AJ242" s="177">
        <v>0</v>
      </c>
      <c r="AK242" s="177">
        <v>0</v>
      </c>
      <c r="AL242" s="177"/>
      <c r="AM242" s="177"/>
      <c r="AN242" s="177"/>
      <c r="AO242" s="173">
        <f t="shared" si="24"/>
        <v>1092.71</v>
      </c>
      <c r="AP242" s="177">
        <f t="shared" si="25"/>
        <v>121.40999999999985</v>
      </c>
      <c r="AQ242" s="50" t="s">
        <v>1328</v>
      </c>
      <c r="AR242" s="58" t="s">
        <v>198</v>
      </c>
    </row>
    <row r="243" spans="1:44" s="40" customFormat="1" ht="50.15" customHeight="1">
      <c r="A243" s="190" t="s">
        <v>297</v>
      </c>
      <c r="B243" s="14" t="s">
        <v>255</v>
      </c>
      <c r="C243" s="14" t="s">
        <v>126</v>
      </c>
      <c r="D243" s="14" t="s">
        <v>127</v>
      </c>
      <c r="E243" s="14" t="s">
        <v>298</v>
      </c>
      <c r="F243" s="39" t="s">
        <v>261</v>
      </c>
      <c r="G243" s="39" t="s">
        <v>1104</v>
      </c>
      <c r="H243" s="14" t="s">
        <v>102</v>
      </c>
      <c r="I243" s="202">
        <v>40452</v>
      </c>
      <c r="J243" s="177">
        <v>1214.1199999999999</v>
      </c>
      <c r="K243" s="177">
        <f t="shared" si="22"/>
        <v>121.41199999999999</v>
      </c>
      <c r="L243" s="177">
        <f t="shared" si="23"/>
        <v>1092.7079999999999</v>
      </c>
      <c r="M243" s="177">
        <v>0</v>
      </c>
      <c r="N243" s="177">
        <v>0</v>
      </c>
      <c r="O243" s="177">
        <v>0</v>
      </c>
      <c r="P243" s="177">
        <v>0</v>
      </c>
      <c r="Q243" s="177">
        <v>0</v>
      </c>
      <c r="R243" s="177">
        <v>0</v>
      </c>
      <c r="S243" s="177">
        <v>0</v>
      </c>
      <c r="T243" s="177">
        <v>0</v>
      </c>
      <c r="U243" s="177">
        <v>0</v>
      </c>
      <c r="V243" s="15">
        <v>0</v>
      </c>
      <c r="W243" s="177">
        <v>0</v>
      </c>
      <c r="X243" s="177">
        <v>0</v>
      </c>
      <c r="Y243" s="177">
        <v>54.64</v>
      </c>
      <c r="Z243" s="177">
        <v>218.54</v>
      </c>
      <c r="AA243" s="177">
        <v>218.54</v>
      </c>
      <c r="AB243" s="177">
        <v>0</v>
      </c>
      <c r="AC243" s="177">
        <v>218.54</v>
      </c>
      <c r="AD243" s="177">
        <v>218.54</v>
      </c>
      <c r="AE243" s="177">
        <v>163.91</v>
      </c>
      <c r="AF243" s="177">
        <v>0</v>
      </c>
      <c r="AG243" s="177">
        <v>0</v>
      </c>
      <c r="AH243" s="177">
        <v>0</v>
      </c>
      <c r="AI243" s="177">
        <v>0</v>
      </c>
      <c r="AJ243" s="177">
        <v>0</v>
      </c>
      <c r="AK243" s="177">
        <v>0</v>
      </c>
      <c r="AL243" s="177"/>
      <c r="AM243" s="177"/>
      <c r="AN243" s="177"/>
      <c r="AO243" s="173">
        <f t="shared" si="24"/>
        <v>1092.71</v>
      </c>
      <c r="AP243" s="177">
        <f t="shared" si="25"/>
        <v>121.40999999999985</v>
      </c>
      <c r="AQ243" s="50" t="s">
        <v>1626</v>
      </c>
      <c r="AR243" s="58" t="s">
        <v>299</v>
      </c>
    </row>
    <row r="244" spans="1:44" s="40" customFormat="1" ht="50.15" customHeight="1">
      <c r="A244" s="190" t="s">
        <v>300</v>
      </c>
      <c r="B244" s="14" t="s">
        <v>255</v>
      </c>
      <c r="C244" s="14" t="s">
        <v>126</v>
      </c>
      <c r="D244" s="14" t="s">
        <v>127</v>
      </c>
      <c r="E244" s="14" t="s">
        <v>301</v>
      </c>
      <c r="F244" s="39" t="s">
        <v>261</v>
      </c>
      <c r="G244" s="39" t="s">
        <v>1104</v>
      </c>
      <c r="H244" s="14" t="s">
        <v>102</v>
      </c>
      <c r="I244" s="202">
        <v>40452</v>
      </c>
      <c r="J244" s="177">
        <v>1214.1199999999999</v>
      </c>
      <c r="K244" s="177">
        <f t="shared" si="22"/>
        <v>121.41199999999999</v>
      </c>
      <c r="L244" s="177">
        <f t="shared" si="23"/>
        <v>1092.7079999999999</v>
      </c>
      <c r="M244" s="177">
        <v>0</v>
      </c>
      <c r="N244" s="177">
        <v>0</v>
      </c>
      <c r="O244" s="177">
        <v>0</v>
      </c>
      <c r="P244" s="177">
        <v>0</v>
      </c>
      <c r="Q244" s="177">
        <v>0</v>
      </c>
      <c r="R244" s="177">
        <v>0</v>
      </c>
      <c r="S244" s="177">
        <v>0</v>
      </c>
      <c r="T244" s="177">
        <v>0</v>
      </c>
      <c r="U244" s="177">
        <v>0</v>
      </c>
      <c r="V244" s="15">
        <v>0</v>
      </c>
      <c r="W244" s="177">
        <v>0</v>
      </c>
      <c r="X244" s="177">
        <v>0</v>
      </c>
      <c r="Y244" s="177">
        <v>54.64</v>
      </c>
      <c r="Z244" s="177">
        <v>218.54</v>
      </c>
      <c r="AA244" s="177">
        <v>218.54</v>
      </c>
      <c r="AB244" s="177">
        <v>0</v>
      </c>
      <c r="AC244" s="177">
        <v>218.54</v>
      </c>
      <c r="AD244" s="177">
        <v>218.54</v>
      </c>
      <c r="AE244" s="177">
        <v>163.91</v>
      </c>
      <c r="AF244" s="177">
        <v>0</v>
      </c>
      <c r="AG244" s="177">
        <v>0</v>
      </c>
      <c r="AH244" s="177">
        <v>0</v>
      </c>
      <c r="AI244" s="177">
        <v>0</v>
      </c>
      <c r="AJ244" s="177">
        <v>0</v>
      </c>
      <c r="AK244" s="177">
        <v>0</v>
      </c>
      <c r="AL244" s="177"/>
      <c r="AM244" s="177"/>
      <c r="AN244" s="177"/>
      <c r="AO244" s="173">
        <f t="shared" si="24"/>
        <v>1092.71</v>
      </c>
      <c r="AP244" s="177">
        <f t="shared" si="25"/>
        <v>121.40999999999985</v>
      </c>
      <c r="AQ244" s="50" t="s">
        <v>1589</v>
      </c>
      <c r="AR244" s="58" t="s">
        <v>1590</v>
      </c>
    </row>
    <row r="245" spans="1:44" s="40" customFormat="1" ht="50.15" customHeight="1">
      <c r="A245" s="190" t="s">
        <v>302</v>
      </c>
      <c r="B245" s="14" t="s">
        <v>255</v>
      </c>
      <c r="C245" s="14" t="s">
        <v>126</v>
      </c>
      <c r="D245" s="14" t="s">
        <v>127</v>
      </c>
      <c r="E245" s="14" t="s">
        <v>303</v>
      </c>
      <c r="F245" s="39" t="s">
        <v>261</v>
      </c>
      <c r="G245" s="39" t="s">
        <v>1104</v>
      </c>
      <c r="H245" s="14" t="s">
        <v>102</v>
      </c>
      <c r="I245" s="202">
        <v>40452</v>
      </c>
      <c r="J245" s="177">
        <v>1214.1199999999999</v>
      </c>
      <c r="K245" s="177">
        <f t="shared" si="22"/>
        <v>121.41199999999999</v>
      </c>
      <c r="L245" s="177">
        <f t="shared" si="23"/>
        <v>1092.7079999999999</v>
      </c>
      <c r="M245" s="177">
        <v>0</v>
      </c>
      <c r="N245" s="177">
        <v>0</v>
      </c>
      <c r="O245" s="177">
        <v>0</v>
      </c>
      <c r="P245" s="177">
        <v>0</v>
      </c>
      <c r="Q245" s="177">
        <v>0</v>
      </c>
      <c r="R245" s="177">
        <v>0</v>
      </c>
      <c r="S245" s="177">
        <v>0</v>
      </c>
      <c r="T245" s="177">
        <v>0</v>
      </c>
      <c r="U245" s="177">
        <v>0</v>
      </c>
      <c r="V245" s="15">
        <v>0</v>
      </c>
      <c r="W245" s="177">
        <v>0</v>
      </c>
      <c r="X245" s="177">
        <v>0</v>
      </c>
      <c r="Y245" s="177">
        <v>54.64</v>
      </c>
      <c r="Z245" s="177">
        <v>218.54</v>
      </c>
      <c r="AA245" s="177">
        <v>218.54</v>
      </c>
      <c r="AB245" s="177">
        <v>0</v>
      </c>
      <c r="AC245" s="177">
        <v>218.54</v>
      </c>
      <c r="AD245" s="177">
        <v>218.54</v>
      </c>
      <c r="AE245" s="177">
        <v>163.91</v>
      </c>
      <c r="AF245" s="177">
        <v>0</v>
      </c>
      <c r="AG245" s="177">
        <v>0</v>
      </c>
      <c r="AH245" s="177">
        <v>0</v>
      </c>
      <c r="AI245" s="177">
        <v>0</v>
      </c>
      <c r="AJ245" s="177">
        <v>0</v>
      </c>
      <c r="AK245" s="177">
        <v>0</v>
      </c>
      <c r="AL245" s="177"/>
      <c r="AM245" s="177"/>
      <c r="AN245" s="177"/>
      <c r="AO245" s="173">
        <f t="shared" si="24"/>
        <v>1092.71</v>
      </c>
      <c r="AP245" s="177">
        <f t="shared" si="25"/>
        <v>121.40999999999985</v>
      </c>
      <c r="AQ245" s="50" t="s">
        <v>1627</v>
      </c>
      <c r="AR245" s="58" t="s">
        <v>304</v>
      </c>
    </row>
    <row r="246" spans="1:44" s="40" customFormat="1" ht="50.15" customHeight="1">
      <c r="A246" s="190" t="s">
        <v>305</v>
      </c>
      <c r="B246" s="14" t="s">
        <v>255</v>
      </c>
      <c r="C246" s="14" t="s">
        <v>126</v>
      </c>
      <c r="D246" s="14" t="s">
        <v>127</v>
      </c>
      <c r="E246" s="14" t="s">
        <v>306</v>
      </c>
      <c r="F246" s="39" t="s">
        <v>261</v>
      </c>
      <c r="G246" s="39" t="s">
        <v>1104</v>
      </c>
      <c r="H246" s="14" t="s">
        <v>102</v>
      </c>
      <c r="I246" s="202">
        <v>40452</v>
      </c>
      <c r="J246" s="177">
        <v>1319.99</v>
      </c>
      <c r="K246" s="177">
        <f t="shared" si="22"/>
        <v>131.999</v>
      </c>
      <c r="L246" s="177">
        <f t="shared" si="23"/>
        <v>1187.991</v>
      </c>
      <c r="M246" s="177">
        <v>0</v>
      </c>
      <c r="N246" s="177">
        <v>0</v>
      </c>
      <c r="O246" s="177">
        <v>0</v>
      </c>
      <c r="P246" s="177">
        <v>0</v>
      </c>
      <c r="Q246" s="177">
        <v>0</v>
      </c>
      <c r="R246" s="177">
        <v>0</v>
      </c>
      <c r="S246" s="177">
        <v>0</v>
      </c>
      <c r="T246" s="177">
        <v>0</v>
      </c>
      <c r="U246" s="177">
        <v>0</v>
      </c>
      <c r="V246" s="15">
        <v>0</v>
      </c>
      <c r="W246" s="177">
        <v>0</v>
      </c>
      <c r="X246" s="177">
        <v>0</v>
      </c>
      <c r="Y246" s="177">
        <v>59.4</v>
      </c>
      <c r="Z246" s="177">
        <v>237.6</v>
      </c>
      <c r="AA246" s="177">
        <v>237.6</v>
      </c>
      <c r="AB246" s="177">
        <v>0</v>
      </c>
      <c r="AC246" s="177">
        <v>237.6</v>
      </c>
      <c r="AD246" s="177">
        <v>237.6</v>
      </c>
      <c r="AE246" s="177">
        <v>178.19</v>
      </c>
      <c r="AF246" s="177">
        <v>0</v>
      </c>
      <c r="AG246" s="177">
        <v>0</v>
      </c>
      <c r="AH246" s="177">
        <v>0</v>
      </c>
      <c r="AI246" s="177">
        <v>0</v>
      </c>
      <c r="AJ246" s="177">
        <v>0</v>
      </c>
      <c r="AK246" s="177">
        <v>0</v>
      </c>
      <c r="AL246" s="177"/>
      <c r="AM246" s="177"/>
      <c r="AN246" s="177"/>
      <c r="AO246" s="173">
        <f t="shared" si="24"/>
        <v>1187.99</v>
      </c>
      <c r="AP246" s="177">
        <f t="shared" si="25"/>
        <v>132</v>
      </c>
      <c r="AQ246" s="50" t="s">
        <v>1332</v>
      </c>
      <c r="AR246" s="58" t="s">
        <v>1278</v>
      </c>
    </row>
    <row r="247" spans="1:44" s="40" customFormat="1" ht="50.15" customHeight="1">
      <c r="A247" s="190" t="s">
        <v>307</v>
      </c>
      <c r="B247" s="14" t="s">
        <v>255</v>
      </c>
      <c r="C247" s="14" t="s">
        <v>126</v>
      </c>
      <c r="D247" s="14" t="s">
        <v>127</v>
      </c>
      <c r="E247" s="14" t="s">
        <v>308</v>
      </c>
      <c r="F247" s="39" t="s">
        <v>261</v>
      </c>
      <c r="G247" s="39" t="s">
        <v>1104</v>
      </c>
      <c r="H247" s="14" t="s">
        <v>102</v>
      </c>
      <c r="I247" s="202">
        <v>40452</v>
      </c>
      <c r="J247" s="177">
        <v>1319.99</v>
      </c>
      <c r="K247" s="177">
        <f t="shared" si="22"/>
        <v>131.999</v>
      </c>
      <c r="L247" s="177">
        <f t="shared" si="23"/>
        <v>1187.991</v>
      </c>
      <c r="M247" s="177">
        <v>0</v>
      </c>
      <c r="N247" s="177">
        <v>0</v>
      </c>
      <c r="O247" s="177">
        <v>0</v>
      </c>
      <c r="P247" s="177">
        <v>0</v>
      </c>
      <c r="Q247" s="177">
        <v>0</v>
      </c>
      <c r="R247" s="177">
        <v>0</v>
      </c>
      <c r="S247" s="177">
        <v>0</v>
      </c>
      <c r="T247" s="177">
        <v>0</v>
      </c>
      <c r="U247" s="177">
        <v>0</v>
      </c>
      <c r="V247" s="15">
        <v>0</v>
      </c>
      <c r="W247" s="177">
        <v>0</v>
      </c>
      <c r="X247" s="177">
        <v>0</v>
      </c>
      <c r="Y247" s="177">
        <v>59.4</v>
      </c>
      <c r="Z247" s="177">
        <v>237.6</v>
      </c>
      <c r="AA247" s="177">
        <v>237.6</v>
      </c>
      <c r="AB247" s="177">
        <v>0</v>
      </c>
      <c r="AC247" s="177">
        <v>237.6</v>
      </c>
      <c r="AD247" s="177">
        <v>237.6</v>
      </c>
      <c r="AE247" s="177">
        <v>178.19</v>
      </c>
      <c r="AF247" s="177">
        <v>0</v>
      </c>
      <c r="AG247" s="177">
        <v>0</v>
      </c>
      <c r="AH247" s="177">
        <v>0</v>
      </c>
      <c r="AI247" s="177">
        <v>0</v>
      </c>
      <c r="AJ247" s="177">
        <v>0</v>
      </c>
      <c r="AK247" s="177">
        <v>0</v>
      </c>
      <c r="AL247" s="177"/>
      <c r="AM247" s="177"/>
      <c r="AN247" s="177"/>
      <c r="AO247" s="173">
        <f t="shared" si="24"/>
        <v>1187.99</v>
      </c>
      <c r="AP247" s="177">
        <f t="shared" si="25"/>
        <v>132</v>
      </c>
      <c r="AQ247" s="50" t="s">
        <v>1623</v>
      </c>
      <c r="AR247" s="58" t="s">
        <v>1314</v>
      </c>
    </row>
    <row r="248" spans="1:44" s="40" customFormat="1" ht="50.15" customHeight="1">
      <c r="A248" s="190" t="s">
        <v>309</v>
      </c>
      <c r="B248" s="14" t="s">
        <v>255</v>
      </c>
      <c r="C248" s="14" t="s">
        <v>126</v>
      </c>
      <c r="D248" s="14" t="s">
        <v>127</v>
      </c>
      <c r="E248" s="14" t="s">
        <v>310</v>
      </c>
      <c r="F248" s="39" t="s">
        <v>261</v>
      </c>
      <c r="G248" s="39" t="s">
        <v>1104</v>
      </c>
      <c r="H248" s="14" t="s">
        <v>102</v>
      </c>
      <c r="I248" s="202">
        <v>40452</v>
      </c>
      <c r="J248" s="177">
        <v>1319.99</v>
      </c>
      <c r="K248" s="177">
        <f t="shared" si="22"/>
        <v>131.999</v>
      </c>
      <c r="L248" s="177">
        <f t="shared" si="23"/>
        <v>1187.991</v>
      </c>
      <c r="M248" s="177">
        <v>0</v>
      </c>
      <c r="N248" s="177">
        <v>0</v>
      </c>
      <c r="O248" s="177">
        <v>0</v>
      </c>
      <c r="P248" s="177">
        <v>0</v>
      </c>
      <c r="Q248" s="177">
        <v>0</v>
      </c>
      <c r="R248" s="177">
        <v>0</v>
      </c>
      <c r="S248" s="177">
        <v>0</v>
      </c>
      <c r="T248" s="177">
        <v>0</v>
      </c>
      <c r="U248" s="177">
        <v>0</v>
      </c>
      <c r="V248" s="15">
        <v>0</v>
      </c>
      <c r="W248" s="177">
        <v>0</v>
      </c>
      <c r="X248" s="177">
        <v>0</v>
      </c>
      <c r="Y248" s="177">
        <v>59.4</v>
      </c>
      <c r="Z248" s="177">
        <v>237.6</v>
      </c>
      <c r="AA248" s="177">
        <v>237.6</v>
      </c>
      <c r="AB248" s="177">
        <v>0</v>
      </c>
      <c r="AC248" s="177">
        <v>237.6</v>
      </c>
      <c r="AD248" s="177">
        <v>237.6</v>
      </c>
      <c r="AE248" s="177">
        <v>178.19</v>
      </c>
      <c r="AF248" s="177">
        <v>0</v>
      </c>
      <c r="AG248" s="177">
        <v>0</v>
      </c>
      <c r="AH248" s="177">
        <v>0</v>
      </c>
      <c r="AI248" s="177">
        <v>0</v>
      </c>
      <c r="AJ248" s="177">
        <v>0</v>
      </c>
      <c r="AK248" s="177">
        <v>0</v>
      </c>
      <c r="AL248" s="177"/>
      <c r="AM248" s="177"/>
      <c r="AN248" s="177"/>
      <c r="AO248" s="173">
        <f t="shared" si="24"/>
        <v>1187.99</v>
      </c>
      <c r="AP248" s="177">
        <f t="shared" si="25"/>
        <v>132</v>
      </c>
      <c r="AQ248" s="50" t="s">
        <v>1343</v>
      </c>
      <c r="AR248" s="58" t="s">
        <v>1362</v>
      </c>
    </row>
    <row r="249" spans="1:44" s="40" customFormat="1" ht="50.15" customHeight="1">
      <c r="A249" s="190" t="s">
        <v>311</v>
      </c>
      <c r="B249" s="14" t="s">
        <v>255</v>
      </c>
      <c r="C249" s="14" t="s">
        <v>126</v>
      </c>
      <c r="D249" s="14" t="s">
        <v>127</v>
      </c>
      <c r="E249" s="14" t="s">
        <v>312</v>
      </c>
      <c r="F249" s="39" t="s">
        <v>261</v>
      </c>
      <c r="G249" s="39" t="s">
        <v>1104</v>
      </c>
      <c r="H249" s="14" t="s">
        <v>102</v>
      </c>
      <c r="I249" s="202">
        <v>40452</v>
      </c>
      <c r="J249" s="177">
        <v>1319.99</v>
      </c>
      <c r="K249" s="177">
        <f t="shared" si="22"/>
        <v>131.999</v>
      </c>
      <c r="L249" s="177">
        <f t="shared" si="23"/>
        <v>1187.991</v>
      </c>
      <c r="M249" s="177">
        <v>0</v>
      </c>
      <c r="N249" s="177">
        <v>0</v>
      </c>
      <c r="O249" s="177">
        <v>0</v>
      </c>
      <c r="P249" s="177">
        <v>0</v>
      </c>
      <c r="Q249" s="177">
        <v>0</v>
      </c>
      <c r="R249" s="177">
        <v>0</v>
      </c>
      <c r="S249" s="177">
        <v>0</v>
      </c>
      <c r="T249" s="177">
        <v>0</v>
      </c>
      <c r="U249" s="177">
        <v>0</v>
      </c>
      <c r="V249" s="15">
        <v>0</v>
      </c>
      <c r="W249" s="177">
        <v>0</v>
      </c>
      <c r="X249" s="177">
        <v>0</v>
      </c>
      <c r="Y249" s="177">
        <v>59.4</v>
      </c>
      <c r="Z249" s="177">
        <v>237.6</v>
      </c>
      <c r="AA249" s="177">
        <v>237.6</v>
      </c>
      <c r="AB249" s="177">
        <v>0</v>
      </c>
      <c r="AC249" s="177">
        <v>237.6</v>
      </c>
      <c r="AD249" s="177">
        <v>237.6</v>
      </c>
      <c r="AE249" s="177">
        <v>178.19</v>
      </c>
      <c r="AF249" s="177">
        <v>0</v>
      </c>
      <c r="AG249" s="177">
        <v>0</v>
      </c>
      <c r="AH249" s="177">
        <v>0</v>
      </c>
      <c r="AI249" s="177">
        <v>0</v>
      </c>
      <c r="AJ249" s="177">
        <v>0</v>
      </c>
      <c r="AK249" s="177">
        <v>0</v>
      </c>
      <c r="AL249" s="177"/>
      <c r="AM249" s="177"/>
      <c r="AN249" s="177"/>
      <c r="AO249" s="173">
        <f t="shared" si="24"/>
        <v>1187.99</v>
      </c>
      <c r="AP249" s="177">
        <f t="shared" si="25"/>
        <v>132</v>
      </c>
      <c r="AQ249" s="50" t="s">
        <v>1510</v>
      </c>
      <c r="AR249" s="58" t="s">
        <v>1100</v>
      </c>
    </row>
    <row r="250" spans="1:44" s="40" customFormat="1" ht="50.15" customHeight="1">
      <c r="A250" s="190" t="s">
        <v>313</v>
      </c>
      <c r="B250" s="14" t="s">
        <v>255</v>
      </c>
      <c r="C250" s="14" t="s">
        <v>126</v>
      </c>
      <c r="D250" s="14" t="s">
        <v>127</v>
      </c>
      <c r="E250" s="14" t="s">
        <v>314</v>
      </c>
      <c r="F250" s="39" t="s">
        <v>261</v>
      </c>
      <c r="G250" s="39" t="s">
        <v>1104</v>
      </c>
      <c r="H250" s="14" t="s">
        <v>102</v>
      </c>
      <c r="I250" s="202">
        <v>40452</v>
      </c>
      <c r="J250" s="177">
        <v>1319.99</v>
      </c>
      <c r="K250" s="177">
        <f t="shared" si="22"/>
        <v>131.999</v>
      </c>
      <c r="L250" s="177">
        <f t="shared" si="23"/>
        <v>1187.991</v>
      </c>
      <c r="M250" s="177">
        <v>0</v>
      </c>
      <c r="N250" s="177">
        <v>0</v>
      </c>
      <c r="O250" s="177">
        <v>0</v>
      </c>
      <c r="P250" s="177">
        <v>0</v>
      </c>
      <c r="Q250" s="177">
        <v>0</v>
      </c>
      <c r="R250" s="177">
        <v>0</v>
      </c>
      <c r="S250" s="177">
        <v>0</v>
      </c>
      <c r="T250" s="177">
        <v>0</v>
      </c>
      <c r="U250" s="177">
        <v>0</v>
      </c>
      <c r="V250" s="15">
        <v>0</v>
      </c>
      <c r="W250" s="177">
        <v>0</v>
      </c>
      <c r="X250" s="177">
        <v>0</v>
      </c>
      <c r="Y250" s="177">
        <v>59.4</v>
      </c>
      <c r="Z250" s="177">
        <v>237.6</v>
      </c>
      <c r="AA250" s="177">
        <v>237.6</v>
      </c>
      <c r="AB250" s="177">
        <v>0</v>
      </c>
      <c r="AC250" s="177">
        <v>237.6</v>
      </c>
      <c r="AD250" s="177">
        <v>237.6</v>
      </c>
      <c r="AE250" s="177">
        <v>178.19</v>
      </c>
      <c r="AF250" s="177">
        <v>0</v>
      </c>
      <c r="AG250" s="177">
        <v>0</v>
      </c>
      <c r="AH250" s="177">
        <v>0</v>
      </c>
      <c r="AI250" s="177">
        <v>0</v>
      </c>
      <c r="AJ250" s="177">
        <v>0</v>
      </c>
      <c r="AK250" s="177">
        <v>0</v>
      </c>
      <c r="AL250" s="177"/>
      <c r="AM250" s="177"/>
      <c r="AN250" s="177"/>
      <c r="AO250" s="173">
        <f t="shared" si="24"/>
        <v>1187.99</v>
      </c>
      <c r="AP250" s="177">
        <f t="shared" si="25"/>
        <v>132</v>
      </c>
      <c r="AQ250" s="50" t="s">
        <v>1279</v>
      </c>
      <c r="AR250" s="58" t="s">
        <v>359</v>
      </c>
    </row>
    <row r="251" spans="1:44" s="40" customFormat="1" ht="50.15" customHeight="1">
      <c r="A251" s="190" t="s">
        <v>315</v>
      </c>
      <c r="B251" s="14" t="s">
        <v>255</v>
      </c>
      <c r="C251" s="14" t="s">
        <v>126</v>
      </c>
      <c r="D251" s="14" t="s">
        <v>127</v>
      </c>
      <c r="E251" s="14" t="s">
        <v>316</v>
      </c>
      <c r="F251" s="39" t="s">
        <v>261</v>
      </c>
      <c r="G251" s="39" t="s">
        <v>1104</v>
      </c>
      <c r="H251" s="14" t="s">
        <v>102</v>
      </c>
      <c r="I251" s="202">
        <v>40452</v>
      </c>
      <c r="J251" s="177">
        <v>1319.99</v>
      </c>
      <c r="K251" s="177">
        <f t="shared" si="22"/>
        <v>131.999</v>
      </c>
      <c r="L251" s="177">
        <f t="shared" si="23"/>
        <v>1187.991</v>
      </c>
      <c r="M251" s="177">
        <v>0</v>
      </c>
      <c r="N251" s="177">
        <v>0</v>
      </c>
      <c r="O251" s="177">
        <v>0</v>
      </c>
      <c r="P251" s="177">
        <v>0</v>
      </c>
      <c r="Q251" s="177">
        <v>0</v>
      </c>
      <c r="R251" s="177">
        <v>0</v>
      </c>
      <c r="S251" s="177">
        <v>0</v>
      </c>
      <c r="T251" s="177">
        <v>0</v>
      </c>
      <c r="U251" s="177">
        <v>0</v>
      </c>
      <c r="V251" s="15">
        <v>0</v>
      </c>
      <c r="W251" s="177">
        <v>0</v>
      </c>
      <c r="X251" s="177">
        <v>0</v>
      </c>
      <c r="Y251" s="177">
        <v>59.4</v>
      </c>
      <c r="Z251" s="177">
        <v>237.6</v>
      </c>
      <c r="AA251" s="177">
        <v>237.6</v>
      </c>
      <c r="AB251" s="177">
        <v>0</v>
      </c>
      <c r="AC251" s="177">
        <v>237.6</v>
      </c>
      <c r="AD251" s="177">
        <v>237.6</v>
      </c>
      <c r="AE251" s="177">
        <v>178.19</v>
      </c>
      <c r="AF251" s="177">
        <v>0</v>
      </c>
      <c r="AG251" s="177">
        <v>0</v>
      </c>
      <c r="AH251" s="177">
        <v>0</v>
      </c>
      <c r="AI251" s="177">
        <v>0</v>
      </c>
      <c r="AJ251" s="177">
        <v>0</v>
      </c>
      <c r="AK251" s="177">
        <v>0</v>
      </c>
      <c r="AL251" s="177"/>
      <c r="AM251" s="177"/>
      <c r="AN251" s="177"/>
      <c r="AO251" s="173">
        <f t="shared" si="24"/>
        <v>1187.99</v>
      </c>
      <c r="AP251" s="177">
        <f t="shared" si="25"/>
        <v>132</v>
      </c>
      <c r="AQ251" s="50" t="s">
        <v>119</v>
      </c>
      <c r="AR251" s="58" t="s">
        <v>206</v>
      </c>
    </row>
    <row r="252" spans="1:44" s="40" customFormat="1" ht="50.15" customHeight="1">
      <c r="A252" s="190" t="s">
        <v>317</v>
      </c>
      <c r="B252" s="14" t="s">
        <v>255</v>
      </c>
      <c r="C252" s="14" t="s">
        <v>126</v>
      </c>
      <c r="D252" s="14" t="s">
        <v>127</v>
      </c>
      <c r="E252" s="14" t="s">
        <v>318</v>
      </c>
      <c r="F252" s="39" t="s">
        <v>261</v>
      </c>
      <c r="G252" s="39" t="s">
        <v>1104</v>
      </c>
      <c r="H252" s="14" t="s">
        <v>102</v>
      </c>
      <c r="I252" s="202">
        <v>40452</v>
      </c>
      <c r="J252" s="177">
        <v>1319.99</v>
      </c>
      <c r="K252" s="177">
        <f t="shared" si="22"/>
        <v>131.999</v>
      </c>
      <c r="L252" s="177">
        <f t="shared" si="23"/>
        <v>1187.991</v>
      </c>
      <c r="M252" s="177">
        <v>0</v>
      </c>
      <c r="N252" s="177">
        <v>0</v>
      </c>
      <c r="O252" s="177">
        <v>0</v>
      </c>
      <c r="P252" s="177">
        <v>0</v>
      </c>
      <c r="Q252" s="177">
        <v>0</v>
      </c>
      <c r="R252" s="177">
        <v>0</v>
      </c>
      <c r="S252" s="177">
        <v>0</v>
      </c>
      <c r="T252" s="177">
        <v>0</v>
      </c>
      <c r="U252" s="177">
        <v>0</v>
      </c>
      <c r="V252" s="15">
        <v>0</v>
      </c>
      <c r="W252" s="177">
        <v>0</v>
      </c>
      <c r="X252" s="177">
        <v>0</v>
      </c>
      <c r="Y252" s="177">
        <v>59.4</v>
      </c>
      <c r="Z252" s="177">
        <v>237.6</v>
      </c>
      <c r="AA252" s="177">
        <v>237.6</v>
      </c>
      <c r="AB252" s="177">
        <v>0</v>
      </c>
      <c r="AC252" s="177">
        <v>237.6</v>
      </c>
      <c r="AD252" s="177">
        <v>237.6</v>
      </c>
      <c r="AE252" s="177">
        <v>178.19</v>
      </c>
      <c r="AF252" s="177">
        <v>0</v>
      </c>
      <c r="AG252" s="177">
        <v>0</v>
      </c>
      <c r="AH252" s="177">
        <v>0</v>
      </c>
      <c r="AI252" s="177">
        <v>0</v>
      </c>
      <c r="AJ252" s="177">
        <v>0</v>
      </c>
      <c r="AK252" s="177">
        <v>0</v>
      </c>
      <c r="AL252" s="177"/>
      <c r="AM252" s="177"/>
      <c r="AN252" s="177"/>
      <c r="AO252" s="173">
        <f t="shared" si="24"/>
        <v>1187.99</v>
      </c>
      <c r="AP252" s="177">
        <f t="shared" si="25"/>
        <v>132</v>
      </c>
      <c r="AQ252" s="50" t="s">
        <v>1622</v>
      </c>
      <c r="AR252" s="58" t="s">
        <v>319</v>
      </c>
    </row>
    <row r="253" spans="1:44" s="40" customFormat="1" ht="50.15" customHeight="1">
      <c r="A253" s="190" t="s">
        <v>320</v>
      </c>
      <c r="B253" s="14" t="s">
        <v>255</v>
      </c>
      <c r="C253" s="14" t="s">
        <v>126</v>
      </c>
      <c r="D253" s="14" t="s">
        <v>127</v>
      </c>
      <c r="E253" s="14" t="s">
        <v>321</v>
      </c>
      <c r="F253" s="39" t="s">
        <v>261</v>
      </c>
      <c r="G253" s="39" t="s">
        <v>1104</v>
      </c>
      <c r="H253" s="14" t="s">
        <v>102</v>
      </c>
      <c r="I253" s="202">
        <v>40452</v>
      </c>
      <c r="J253" s="177">
        <v>1319.99</v>
      </c>
      <c r="K253" s="177">
        <f t="shared" si="22"/>
        <v>131.999</v>
      </c>
      <c r="L253" s="177">
        <f t="shared" si="23"/>
        <v>1187.991</v>
      </c>
      <c r="M253" s="177">
        <v>0</v>
      </c>
      <c r="N253" s="177">
        <v>0</v>
      </c>
      <c r="O253" s="177">
        <v>0</v>
      </c>
      <c r="P253" s="177">
        <v>0</v>
      </c>
      <c r="Q253" s="177">
        <v>0</v>
      </c>
      <c r="R253" s="177">
        <v>0</v>
      </c>
      <c r="S253" s="177">
        <v>0</v>
      </c>
      <c r="T253" s="177">
        <v>0</v>
      </c>
      <c r="U253" s="177">
        <v>0</v>
      </c>
      <c r="V253" s="15">
        <v>0</v>
      </c>
      <c r="W253" s="177">
        <v>0</v>
      </c>
      <c r="X253" s="177">
        <v>0</v>
      </c>
      <c r="Y253" s="177">
        <v>59.4</v>
      </c>
      <c r="Z253" s="177">
        <v>237.6</v>
      </c>
      <c r="AA253" s="177">
        <v>237.6</v>
      </c>
      <c r="AB253" s="177">
        <v>0</v>
      </c>
      <c r="AC253" s="177">
        <v>237.6</v>
      </c>
      <c r="AD253" s="177">
        <v>237.6</v>
      </c>
      <c r="AE253" s="177">
        <v>178.19</v>
      </c>
      <c r="AF253" s="177">
        <v>0</v>
      </c>
      <c r="AG253" s="177">
        <v>0</v>
      </c>
      <c r="AH253" s="177">
        <v>0</v>
      </c>
      <c r="AI253" s="177">
        <v>0</v>
      </c>
      <c r="AJ253" s="177">
        <v>0</v>
      </c>
      <c r="AK253" s="177">
        <v>0</v>
      </c>
      <c r="AL253" s="177"/>
      <c r="AM253" s="177"/>
      <c r="AN253" s="177"/>
      <c r="AO253" s="173">
        <f t="shared" si="24"/>
        <v>1187.99</v>
      </c>
      <c r="AP253" s="177">
        <f t="shared" si="25"/>
        <v>132</v>
      </c>
      <c r="AQ253" s="50" t="s">
        <v>1780</v>
      </c>
      <c r="AR253" s="58" t="s">
        <v>335</v>
      </c>
    </row>
    <row r="254" spans="1:44" s="40" customFormat="1" ht="50.15" customHeight="1">
      <c r="A254" s="190" t="s">
        <v>323</v>
      </c>
      <c r="B254" s="14" t="s">
        <v>255</v>
      </c>
      <c r="C254" s="14" t="s">
        <v>126</v>
      </c>
      <c r="D254" s="14" t="s">
        <v>127</v>
      </c>
      <c r="E254" s="14" t="s">
        <v>324</v>
      </c>
      <c r="F254" s="39" t="s">
        <v>261</v>
      </c>
      <c r="G254" s="39" t="s">
        <v>1104</v>
      </c>
      <c r="H254" s="14" t="s">
        <v>102</v>
      </c>
      <c r="I254" s="202">
        <v>40452</v>
      </c>
      <c r="J254" s="177">
        <v>1319.99</v>
      </c>
      <c r="K254" s="177">
        <f t="shared" si="22"/>
        <v>131.999</v>
      </c>
      <c r="L254" s="177">
        <f t="shared" si="23"/>
        <v>1187.991</v>
      </c>
      <c r="M254" s="177">
        <v>0</v>
      </c>
      <c r="N254" s="177">
        <v>0</v>
      </c>
      <c r="O254" s="177">
        <v>0</v>
      </c>
      <c r="P254" s="177">
        <v>0</v>
      </c>
      <c r="Q254" s="177">
        <v>0</v>
      </c>
      <c r="R254" s="177">
        <v>0</v>
      </c>
      <c r="S254" s="177">
        <v>0</v>
      </c>
      <c r="T254" s="177">
        <v>0</v>
      </c>
      <c r="U254" s="177">
        <v>0</v>
      </c>
      <c r="V254" s="15">
        <v>0</v>
      </c>
      <c r="W254" s="177">
        <v>0</v>
      </c>
      <c r="X254" s="177">
        <v>0</v>
      </c>
      <c r="Y254" s="177">
        <v>59.4</v>
      </c>
      <c r="Z254" s="177">
        <v>237.6</v>
      </c>
      <c r="AA254" s="177">
        <v>237.6</v>
      </c>
      <c r="AB254" s="177">
        <v>0</v>
      </c>
      <c r="AC254" s="177">
        <v>237.6</v>
      </c>
      <c r="AD254" s="177">
        <v>237.6</v>
      </c>
      <c r="AE254" s="177">
        <v>178.19</v>
      </c>
      <c r="AF254" s="177">
        <v>0</v>
      </c>
      <c r="AG254" s="177">
        <v>0</v>
      </c>
      <c r="AH254" s="177">
        <v>0</v>
      </c>
      <c r="AI254" s="177">
        <v>0</v>
      </c>
      <c r="AJ254" s="177">
        <v>0</v>
      </c>
      <c r="AK254" s="177">
        <v>0</v>
      </c>
      <c r="AL254" s="177"/>
      <c r="AM254" s="177"/>
      <c r="AN254" s="177"/>
      <c r="AO254" s="173">
        <f t="shared" si="24"/>
        <v>1187.99</v>
      </c>
      <c r="AP254" s="177">
        <f t="shared" si="25"/>
        <v>132</v>
      </c>
      <c r="AQ254" s="50" t="s">
        <v>1536</v>
      </c>
      <c r="AR254" s="58" t="s">
        <v>1108</v>
      </c>
    </row>
    <row r="255" spans="1:44" s="40" customFormat="1" ht="50.15" customHeight="1">
      <c r="A255" s="190" t="s">
        <v>325</v>
      </c>
      <c r="B255" s="14" t="s">
        <v>255</v>
      </c>
      <c r="C255" s="14" t="s">
        <v>326</v>
      </c>
      <c r="D255" s="14" t="s">
        <v>96</v>
      </c>
      <c r="E255" s="14" t="s">
        <v>327</v>
      </c>
      <c r="F255" s="39" t="s">
        <v>328</v>
      </c>
      <c r="G255" s="39" t="s">
        <v>1104</v>
      </c>
      <c r="H255" s="14" t="s">
        <v>102</v>
      </c>
      <c r="I255" s="202">
        <v>40634</v>
      </c>
      <c r="J255" s="177">
        <v>999.23</v>
      </c>
      <c r="K255" s="177">
        <f t="shared" si="22"/>
        <v>99.923000000000002</v>
      </c>
      <c r="L255" s="177">
        <f t="shared" si="23"/>
        <v>899.30700000000002</v>
      </c>
      <c r="M255" s="177">
        <v>0</v>
      </c>
      <c r="N255" s="177">
        <v>0</v>
      </c>
      <c r="O255" s="177">
        <v>0</v>
      </c>
      <c r="P255" s="177">
        <v>0</v>
      </c>
      <c r="Q255" s="177">
        <v>0</v>
      </c>
      <c r="R255" s="177">
        <v>0</v>
      </c>
      <c r="S255" s="177">
        <v>0</v>
      </c>
      <c r="T255" s="177">
        <v>0</v>
      </c>
      <c r="U255" s="177">
        <v>0</v>
      </c>
      <c r="V255" s="15">
        <v>0</v>
      </c>
      <c r="W255" s="177">
        <v>0</v>
      </c>
      <c r="X255" s="177">
        <v>0</v>
      </c>
      <c r="Y255" s="177">
        <v>0</v>
      </c>
      <c r="Z255" s="177">
        <v>119.91</v>
      </c>
      <c r="AA255" s="177">
        <v>179.86</v>
      </c>
      <c r="AB255" s="177">
        <v>0</v>
      </c>
      <c r="AC255" s="177">
        <v>179.86</v>
      </c>
      <c r="AD255" s="177">
        <v>179.86</v>
      </c>
      <c r="AE255" s="177">
        <v>179.86</v>
      </c>
      <c r="AF255" s="177">
        <v>0</v>
      </c>
      <c r="AG255" s="177">
        <v>59.96</v>
      </c>
      <c r="AH255" s="177">
        <v>0</v>
      </c>
      <c r="AI255" s="177">
        <v>0</v>
      </c>
      <c r="AJ255" s="177">
        <v>0</v>
      </c>
      <c r="AK255" s="177">
        <v>0</v>
      </c>
      <c r="AL255" s="177"/>
      <c r="AM255" s="177"/>
      <c r="AN255" s="177"/>
      <c r="AO255" s="173">
        <f t="shared" si="24"/>
        <v>899.31000000000006</v>
      </c>
      <c r="AP255" s="177">
        <f t="shared" si="25"/>
        <v>99.919999999999959</v>
      </c>
      <c r="AQ255" s="50" t="s">
        <v>1291</v>
      </c>
      <c r="AR255" s="58" t="s">
        <v>510</v>
      </c>
    </row>
    <row r="256" spans="1:44" s="40" customFormat="1" ht="50.15" customHeight="1">
      <c r="A256" s="190" t="s">
        <v>329</v>
      </c>
      <c r="B256" s="14" t="s">
        <v>255</v>
      </c>
      <c r="C256" s="14" t="s">
        <v>326</v>
      </c>
      <c r="D256" s="14" t="s">
        <v>96</v>
      </c>
      <c r="E256" s="14" t="s">
        <v>330</v>
      </c>
      <c r="F256" s="39" t="s">
        <v>328</v>
      </c>
      <c r="G256" s="39" t="s">
        <v>1104</v>
      </c>
      <c r="H256" s="14" t="s">
        <v>102</v>
      </c>
      <c r="I256" s="202">
        <v>40634</v>
      </c>
      <c r="J256" s="177">
        <v>999.23</v>
      </c>
      <c r="K256" s="177">
        <f t="shared" si="22"/>
        <v>99.923000000000002</v>
      </c>
      <c r="L256" s="177">
        <f t="shared" si="23"/>
        <v>899.30700000000002</v>
      </c>
      <c r="M256" s="177">
        <v>0</v>
      </c>
      <c r="N256" s="177">
        <v>0</v>
      </c>
      <c r="O256" s="177">
        <v>0</v>
      </c>
      <c r="P256" s="177">
        <v>0</v>
      </c>
      <c r="Q256" s="177">
        <v>0</v>
      </c>
      <c r="R256" s="177">
        <v>0</v>
      </c>
      <c r="S256" s="177">
        <v>0</v>
      </c>
      <c r="T256" s="177">
        <v>0</v>
      </c>
      <c r="U256" s="177">
        <v>0</v>
      </c>
      <c r="V256" s="15">
        <v>0</v>
      </c>
      <c r="W256" s="177">
        <v>0</v>
      </c>
      <c r="X256" s="177">
        <v>0</v>
      </c>
      <c r="Y256" s="177">
        <v>0</v>
      </c>
      <c r="Z256" s="177">
        <v>119.91</v>
      </c>
      <c r="AA256" s="177">
        <v>179.86</v>
      </c>
      <c r="AB256" s="177">
        <v>0</v>
      </c>
      <c r="AC256" s="177">
        <v>179.86</v>
      </c>
      <c r="AD256" s="177">
        <v>179.86</v>
      </c>
      <c r="AE256" s="177">
        <v>179.86</v>
      </c>
      <c r="AF256" s="177">
        <v>0</v>
      </c>
      <c r="AG256" s="177">
        <v>59.96</v>
      </c>
      <c r="AH256" s="177">
        <v>0</v>
      </c>
      <c r="AI256" s="177">
        <v>0</v>
      </c>
      <c r="AJ256" s="177">
        <v>0</v>
      </c>
      <c r="AK256" s="177">
        <v>0</v>
      </c>
      <c r="AL256" s="177"/>
      <c r="AM256" s="177"/>
      <c r="AN256" s="177"/>
      <c r="AO256" s="173">
        <f t="shared" si="24"/>
        <v>899.31000000000006</v>
      </c>
      <c r="AP256" s="177">
        <f t="shared" si="25"/>
        <v>99.919999999999959</v>
      </c>
      <c r="AQ256" s="50" t="s">
        <v>1301</v>
      </c>
      <c r="AR256" s="58" t="s">
        <v>129</v>
      </c>
    </row>
    <row r="257" spans="1:44" s="40" customFormat="1" ht="50.15" customHeight="1">
      <c r="A257" s="190" t="s">
        <v>331</v>
      </c>
      <c r="B257" s="14" t="s">
        <v>255</v>
      </c>
      <c r="C257" s="14" t="s">
        <v>326</v>
      </c>
      <c r="D257" s="14" t="s">
        <v>96</v>
      </c>
      <c r="E257" s="14" t="s">
        <v>332</v>
      </c>
      <c r="F257" s="39" t="s">
        <v>328</v>
      </c>
      <c r="G257" s="39" t="s">
        <v>1104</v>
      </c>
      <c r="H257" s="14" t="s">
        <v>102</v>
      </c>
      <c r="I257" s="202">
        <v>40634</v>
      </c>
      <c r="J257" s="177">
        <v>999.23</v>
      </c>
      <c r="K257" s="177">
        <f t="shared" si="22"/>
        <v>99.923000000000002</v>
      </c>
      <c r="L257" s="177">
        <f t="shared" si="23"/>
        <v>899.30700000000002</v>
      </c>
      <c r="M257" s="177">
        <v>0</v>
      </c>
      <c r="N257" s="177">
        <v>0</v>
      </c>
      <c r="O257" s="177">
        <v>0</v>
      </c>
      <c r="P257" s="177">
        <v>0</v>
      </c>
      <c r="Q257" s="177">
        <v>0</v>
      </c>
      <c r="R257" s="177">
        <v>0</v>
      </c>
      <c r="S257" s="177">
        <v>0</v>
      </c>
      <c r="T257" s="177">
        <v>0</v>
      </c>
      <c r="U257" s="177">
        <v>0</v>
      </c>
      <c r="V257" s="15">
        <v>0</v>
      </c>
      <c r="W257" s="177">
        <v>0</v>
      </c>
      <c r="X257" s="177">
        <v>0</v>
      </c>
      <c r="Y257" s="177">
        <v>0</v>
      </c>
      <c r="Z257" s="177">
        <v>119.91</v>
      </c>
      <c r="AA257" s="177">
        <v>179.86</v>
      </c>
      <c r="AB257" s="177">
        <v>0</v>
      </c>
      <c r="AC257" s="177">
        <v>179.86</v>
      </c>
      <c r="AD257" s="177">
        <v>179.86</v>
      </c>
      <c r="AE257" s="177">
        <v>179.86</v>
      </c>
      <c r="AF257" s="177">
        <v>0</v>
      </c>
      <c r="AG257" s="177">
        <v>59.96</v>
      </c>
      <c r="AH257" s="177">
        <v>0</v>
      </c>
      <c r="AI257" s="177">
        <v>0</v>
      </c>
      <c r="AJ257" s="177">
        <v>0</v>
      </c>
      <c r="AK257" s="177">
        <v>0</v>
      </c>
      <c r="AL257" s="177"/>
      <c r="AM257" s="177"/>
      <c r="AN257" s="177"/>
      <c r="AO257" s="173">
        <f t="shared" si="24"/>
        <v>899.31000000000006</v>
      </c>
      <c r="AP257" s="177">
        <f t="shared" si="25"/>
        <v>99.919999999999959</v>
      </c>
      <c r="AQ257" s="50" t="s">
        <v>1117</v>
      </c>
      <c r="AR257" s="58" t="s">
        <v>1376</v>
      </c>
    </row>
    <row r="258" spans="1:44" s="40" customFormat="1" ht="50.15" customHeight="1">
      <c r="A258" s="190" t="s">
        <v>353</v>
      </c>
      <c r="B258" s="14" t="s">
        <v>255</v>
      </c>
      <c r="C258" s="14" t="s">
        <v>109</v>
      </c>
      <c r="D258" s="14" t="s">
        <v>96</v>
      </c>
      <c r="E258" s="14" t="s">
        <v>354</v>
      </c>
      <c r="F258" s="39" t="s">
        <v>355</v>
      </c>
      <c r="G258" s="39" t="s">
        <v>1104</v>
      </c>
      <c r="H258" s="14" t="s">
        <v>102</v>
      </c>
      <c r="I258" s="202">
        <v>40513</v>
      </c>
      <c r="J258" s="177">
        <v>1346.66</v>
      </c>
      <c r="K258" s="177">
        <f t="shared" si="22"/>
        <v>134.66600000000003</v>
      </c>
      <c r="L258" s="177">
        <f t="shared" si="23"/>
        <v>1211.9940000000001</v>
      </c>
      <c r="M258" s="177">
        <v>0</v>
      </c>
      <c r="N258" s="177">
        <v>0</v>
      </c>
      <c r="O258" s="177">
        <v>0</v>
      </c>
      <c r="P258" s="177">
        <v>0</v>
      </c>
      <c r="Q258" s="177">
        <v>0</v>
      </c>
      <c r="R258" s="177">
        <v>0</v>
      </c>
      <c r="S258" s="177">
        <v>0</v>
      </c>
      <c r="T258" s="177">
        <v>0</v>
      </c>
      <c r="U258" s="177">
        <v>0</v>
      </c>
      <c r="V258" s="15">
        <v>0</v>
      </c>
      <c r="W258" s="177">
        <v>0</v>
      </c>
      <c r="X258" s="177">
        <v>0</v>
      </c>
      <c r="Y258" s="177">
        <v>0</v>
      </c>
      <c r="Z258" s="177">
        <v>242.43</v>
      </c>
      <c r="AA258" s="177">
        <v>242.63</v>
      </c>
      <c r="AB258" s="177">
        <v>0</v>
      </c>
      <c r="AC258" s="177">
        <v>242.63</v>
      </c>
      <c r="AD258" s="177">
        <v>242.63</v>
      </c>
      <c r="AE258" s="177">
        <v>241.67</v>
      </c>
      <c r="AF258" s="177">
        <v>0</v>
      </c>
      <c r="AG258" s="177">
        <v>0</v>
      </c>
      <c r="AH258" s="177">
        <v>0</v>
      </c>
      <c r="AI258" s="177">
        <v>0</v>
      </c>
      <c r="AJ258" s="177">
        <v>0</v>
      </c>
      <c r="AK258" s="177">
        <v>0</v>
      </c>
      <c r="AL258" s="177"/>
      <c r="AM258" s="177"/>
      <c r="AN258" s="177"/>
      <c r="AO258" s="173">
        <f t="shared" si="24"/>
        <v>1211.99</v>
      </c>
      <c r="AP258" s="177">
        <f t="shared" si="25"/>
        <v>134.67000000000007</v>
      </c>
      <c r="AQ258" s="50" t="s">
        <v>1769</v>
      </c>
      <c r="AR258" s="58" t="s">
        <v>1326</v>
      </c>
    </row>
    <row r="259" spans="1:44" s="40" customFormat="1" ht="50.15" customHeight="1">
      <c r="A259" s="190" t="s">
        <v>333</v>
      </c>
      <c r="B259" s="14" t="s">
        <v>255</v>
      </c>
      <c r="C259" s="14" t="s">
        <v>326</v>
      </c>
      <c r="D259" s="14" t="s">
        <v>96</v>
      </c>
      <c r="E259" s="14" t="s">
        <v>334</v>
      </c>
      <c r="F259" s="39" t="s">
        <v>328</v>
      </c>
      <c r="G259" s="39" t="s">
        <v>1104</v>
      </c>
      <c r="H259" s="14" t="s">
        <v>102</v>
      </c>
      <c r="I259" s="202">
        <v>40634</v>
      </c>
      <c r="J259" s="177">
        <v>999.23</v>
      </c>
      <c r="K259" s="177">
        <f t="shared" si="22"/>
        <v>99.923000000000002</v>
      </c>
      <c r="L259" s="177">
        <f t="shared" si="23"/>
        <v>899.30700000000002</v>
      </c>
      <c r="M259" s="177">
        <v>0</v>
      </c>
      <c r="N259" s="177">
        <v>0</v>
      </c>
      <c r="O259" s="177">
        <v>0</v>
      </c>
      <c r="P259" s="177">
        <v>0</v>
      </c>
      <c r="Q259" s="177">
        <v>0</v>
      </c>
      <c r="R259" s="177">
        <v>0</v>
      </c>
      <c r="S259" s="177">
        <v>0</v>
      </c>
      <c r="T259" s="177">
        <v>0</v>
      </c>
      <c r="U259" s="177">
        <v>0</v>
      </c>
      <c r="V259" s="15">
        <v>0</v>
      </c>
      <c r="W259" s="177">
        <v>0</v>
      </c>
      <c r="X259" s="177">
        <v>0</v>
      </c>
      <c r="Y259" s="177">
        <v>0</v>
      </c>
      <c r="Z259" s="177">
        <v>119.91</v>
      </c>
      <c r="AA259" s="177">
        <v>179.86</v>
      </c>
      <c r="AB259" s="177">
        <v>0</v>
      </c>
      <c r="AC259" s="177">
        <v>179.86</v>
      </c>
      <c r="AD259" s="177">
        <v>179.86</v>
      </c>
      <c r="AE259" s="177">
        <v>179.86</v>
      </c>
      <c r="AF259" s="177">
        <v>0</v>
      </c>
      <c r="AG259" s="177">
        <v>59.96</v>
      </c>
      <c r="AH259" s="177">
        <v>0</v>
      </c>
      <c r="AI259" s="177">
        <v>0</v>
      </c>
      <c r="AJ259" s="177">
        <v>0</v>
      </c>
      <c r="AK259" s="177">
        <v>0</v>
      </c>
      <c r="AL259" s="177"/>
      <c r="AM259" s="177"/>
      <c r="AN259" s="177"/>
      <c r="AO259" s="173">
        <f t="shared" si="24"/>
        <v>899.31000000000006</v>
      </c>
      <c r="AP259" s="177">
        <f t="shared" si="25"/>
        <v>99.919999999999959</v>
      </c>
      <c r="AQ259" s="50" t="s">
        <v>1317</v>
      </c>
      <c r="AR259" s="58" t="s">
        <v>335</v>
      </c>
    </row>
    <row r="260" spans="1:44" s="40" customFormat="1" ht="50.15" customHeight="1">
      <c r="A260" s="190" t="s">
        <v>336</v>
      </c>
      <c r="B260" s="14" t="s">
        <v>255</v>
      </c>
      <c r="C260" s="14" t="s">
        <v>326</v>
      </c>
      <c r="D260" s="14" t="s">
        <v>96</v>
      </c>
      <c r="E260" s="14" t="s">
        <v>337</v>
      </c>
      <c r="F260" s="39" t="s">
        <v>328</v>
      </c>
      <c r="G260" s="39" t="s">
        <v>1104</v>
      </c>
      <c r="H260" s="14" t="s">
        <v>102</v>
      </c>
      <c r="I260" s="202">
        <v>40634</v>
      </c>
      <c r="J260" s="177">
        <v>999.23</v>
      </c>
      <c r="K260" s="177">
        <f t="shared" si="22"/>
        <v>99.923000000000002</v>
      </c>
      <c r="L260" s="177">
        <f t="shared" si="23"/>
        <v>899.30700000000002</v>
      </c>
      <c r="M260" s="177">
        <v>0</v>
      </c>
      <c r="N260" s="177">
        <v>0</v>
      </c>
      <c r="O260" s="177">
        <v>0</v>
      </c>
      <c r="P260" s="177">
        <v>0</v>
      </c>
      <c r="Q260" s="177">
        <v>0</v>
      </c>
      <c r="R260" s="177">
        <v>0</v>
      </c>
      <c r="S260" s="177">
        <v>0</v>
      </c>
      <c r="T260" s="177">
        <v>0</v>
      </c>
      <c r="U260" s="177">
        <v>0</v>
      </c>
      <c r="V260" s="15">
        <v>0</v>
      </c>
      <c r="W260" s="177">
        <v>0</v>
      </c>
      <c r="X260" s="177">
        <v>0</v>
      </c>
      <c r="Y260" s="177">
        <v>0</v>
      </c>
      <c r="Z260" s="177">
        <v>119.91</v>
      </c>
      <c r="AA260" s="177">
        <v>179.86</v>
      </c>
      <c r="AB260" s="177">
        <v>0</v>
      </c>
      <c r="AC260" s="177">
        <v>179.86</v>
      </c>
      <c r="AD260" s="177">
        <v>179.86</v>
      </c>
      <c r="AE260" s="177">
        <v>179.86</v>
      </c>
      <c r="AF260" s="177">
        <v>0</v>
      </c>
      <c r="AG260" s="177">
        <v>59.96</v>
      </c>
      <c r="AH260" s="177">
        <v>0</v>
      </c>
      <c r="AI260" s="177">
        <v>0</v>
      </c>
      <c r="AJ260" s="177">
        <v>0</v>
      </c>
      <c r="AK260" s="177">
        <v>0</v>
      </c>
      <c r="AL260" s="177"/>
      <c r="AM260" s="177"/>
      <c r="AN260" s="177"/>
      <c r="AO260" s="173">
        <f t="shared" si="24"/>
        <v>899.31000000000006</v>
      </c>
      <c r="AP260" s="177">
        <f t="shared" si="25"/>
        <v>99.919999999999959</v>
      </c>
      <c r="AQ260" s="50" t="s">
        <v>1291</v>
      </c>
      <c r="AR260" s="58" t="s">
        <v>510</v>
      </c>
    </row>
    <row r="261" spans="1:44" s="40" customFormat="1" ht="50.15" customHeight="1">
      <c r="A261" s="190" t="s">
        <v>338</v>
      </c>
      <c r="B261" s="14" t="s">
        <v>255</v>
      </c>
      <c r="C261" s="14" t="s">
        <v>326</v>
      </c>
      <c r="D261" s="14" t="s">
        <v>96</v>
      </c>
      <c r="E261" s="14" t="s">
        <v>339</v>
      </c>
      <c r="F261" s="39" t="s">
        <v>328</v>
      </c>
      <c r="G261" s="39" t="s">
        <v>1104</v>
      </c>
      <c r="H261" s="14" t="s">
        <v>102</v>
      </c>
      <c r="I261" s="202">
        <v>40634</v>
      </c>
      <c r="J261" s="177">
        <v>999.23</v>
      </c>
      <c r="K261" s="177">
        <f t="shared" si="22"/>
        <v>99.923000000000002</v>
      </c>
      <c r="L261" s="177">
        <f t="shared" si="23"/>
        <v>899.30700000000002</v>
      </c>
      <c r="M261" s="177">
        <v>0</v>
      </c>
      <c r="N261" s="177">
        <v>0</v>
      </c>
      <c r="O261" s="177">
        <v>0</v>
      </c>
      <c r="P261" s="177">
        <v>0</v>
      </c>
      <c r="Q261" s="177">
        <v>0</v>
      </c>
      <c r="R261" s="177">
        <v>0</v>
      </c>
      <c r="S261" s="177">
        <v>0</v>
      </c>
      <c r="T261" s="177">
        <v>0</v>
      </c>
      <c r="U261" s="177">
        <v>0</v>
      </c>
      <c r="V261" s="15">
        <v>0</v>
      </c>
      <c r="W261" s="177">
        <v>0</v>
      </c>
      <c r="X261" s="177">
        <v>0</v>
      </c>
      <c r="Y261" s="177">
        <v>0</v>
      </c>
      <c r="Z261" s="177">
        <v>119.91</v>
      </c>
      <c r="AA261" s="177">
        <v>179.86</v>
      </c>
      <c r="AB261" s="177">
        <v>0</v>
      </c>
      <c r="AC261" s="177">
        <v>179.86</v>
      </c>
      <c r="AD261" s="177">
        <v>179.86</v>
      </c>
      <c r="AE261" s="177">
        <v>179.86</v>
      </c>
      <c r="AF261" s="177">
        <v>0</v>
      </c>
      <c r="AG261" s="177">
        <v>59.96</v>
      </c>
      <c r="AH261" s="177">
        <v>0</v>
      </c>
      <c r="AI261" s="177">
        <v>0</v>
      </c>
      <c r="AJ261" s="177">
        <v>0</v>
      </c>
      <c r="AK261" s="177">
        <v>0</v>
      </c>
      <c r="AL261" s="177"/>
      <c r="AM261" s="177"/>
      <c r="AN261" s="177"/>
      <c r="AO261" s="173">
        <f t="shared" si="24"/>
        <v>899.31000000000006</v>
      </c>
      <c r="AP261" s="177">
        <f t="shared" si="25"/>
        <v>99.919999999999959</v>
      </c>
      <c r="AQ261" s="50" t="s">
        <v>1313</v>
      </c>
      <c r="AR261" s="58" t="s">
        <v>1312</v>
      </c>
    </row>
    <row r="262" spans="1:44" s="40" customFormat="1" ht="50.15" customHeight="1">
      <c r="A262" s="190" t="s">
        <v>340</v>
      </c>
      <c r="B262" s="14" t="s">
        <v>255</v>
      </c>
      <c r="C262" s="14" t="s">
        <v>326</v>
      </c>
      <c r="D262" s="14" t="s">
        <v>96</v>
      </c>
      <c r="E262" s="14" t="s">
        <v>341</v>
      </c>
      <c r="F262" s="39" t="s">
        <v>328</v>
      </c>
      <c r="G262" s="39" t="s">
        <v>1104</v>
      </c>
      <c r="H262" s="14" t="s">
        <v>102</v>
      </c>
      <c r="I262" s="202">
        <v>40634</v>
      </c>
      <c r="J262" s="177">
        <v>999.23</v>
      </c>
      <c r="K262" s="177">
        <f t="shared" si="22"/>
        <v>99.923000000000002</v>
      </c>
      <c r="L262" s="177">
        <f t="shared" si="23"/>
        <v>899.30700000000002</v>
      </c>
      <c r="M262" s="177">
        <v>0</v>
      </c>
      <c r="N262" s="177">
        <v>0</v>
      </c>
      <c r="O262" s="177">
        <v>0</v>
      </c>
      <c r="P262" s="177">
        <v>0</v>
      </c>
      <c r="Q262" s="177">
        <v>0</v>
      </c>
      <c r="R262" s="177">
        <v>0</v>
      </c>
      <c r="S262" s="177">
        <v>0</v>
      </c>
      <c r="T262" s="177">
        <v>0</v>
      </c>
      <c r="U262" s="177">
        <v>0</v>
      </c>
      <c r="V262" s="15">
        <v>0</v>
      </c>
      <c r="W262" s="177">
        <v>0</v>
      </c>
      <c r="X262" s="177">
        <v>0</v>
      </c>
      <c r="Y262" s="177">
        <v>0</v>
      </c>
      <c r="Z262" s="177">
        <v>119.91</v>
      </c>
      <c r="AA262" s="177">
        <v>179.86</v>
      </c>
      <c r="AB262" s="177">
        <v>0</v>
      </c>
      <c r="AC262" s="177">
        <v>179.86</v>
      </c>
      <c r="AD262" s="177">
        <v>179.86</v>
      </c>
      <c r="AE262" s="177">
        <v>179.86</v>
      </c>
      <c r="AF262" s="177">
        <v>0</v>
      </c>
      <c r="AG262" s="177">
        <v>59.96</v>
      </c>
      <c r="AH262" s="177">
        <v>0</v>
      </c>
      <c r="AI262" s="177">
        <v>0</v>
      </c>
      <c r="AJ262" s="177">
        <v>0</v>
      </c>
      <c r="AK262" s="177">
        <v>0</v>
      </c>
      <c r="AL262" s="177"/>
      <c r="AM262" s="177"/>
      <c r="AN262" s="177"/>
      <c r="AO262" s="173">
        <f t="shared" si="24"/>
        <v>899.31000000000006</v>
      </c>
      <c r="AP262" s="177">
        <f t="shared" si="25"/>
        <v>99.919999999999959</v>
      </c>
      <c r="AQ262" s="50" t="s">
        <v>1544</v>
      </c>
      <c r="AR262" s="58" t="s">
        <v>154</v>
      </c>
    </row>
    <row r="263" spans="1:44" s="40" customFormat="1" ht="50.15" customHeight="1">
      <c r="A263" s="190" t="s">
        <v>342</v>
      </c>
      <c r="B263" s="14" t="s">
        <v>255</v>
      </c>
      <c r="C263" s="14" t="s">
        <v>326</v>
      </c>
      <c r="D263" s="14" t="s">
        <v>96</v>
      </c>
      <c r="E263" s="14" t="s">
        <v>343</v>
      </c>
      <c r="F263" s="39" t="s">
        <v>328</v>
      </c>
      <c r="G263" s="39" t="s">
        <v>1104</v>
      </c>
      <c r="H263" s="14" t="s">
        <v>102</v>
      </c>
      <c r="I263" s="202">
        <v>40634</v>
      </c>
      <c r="J263" s="177">
        <v>999.23</v>
      </c>
      <c r="K263" s="177">
        <f t="shared" si="22"/>
        <v>99.923000000000002</v>
      </c>
      <c r="L263" s="177">
        <f t="shared" si="23"/>
        <v>899.30700000000002</v>
      </c>
      <c r="M263" s="177">
        <v>0</v>
      </c>
      <c r="N263" s="177">
        <v>0</v>
      </c>
      <c r="O263" s="177">
        <v>0</v>
      </c>
      <c r="P263" s="177">
        <v>0</v>
      </c>
      <c r="Q263" s="177">
        <v>0</v>
      </c>
      <c r="R263" s="177">
        <v>0</v>
      </c>
      <c r="S263" s="177">
        <v>0</v>
      </c>
      <c r="T263" s="177">
        <v>0</v>
      </c>
      <c r="U263" s="177">
        <v>0</v>
      </c>
      <c r="V263" s="15">
        <v>0</v>
      </c>
      <c r="W263" s="177">
        <v>0</v>
      </c>
      <c r="X263" s="177">
        <v>0</v>
      </c>
      <c r="Y263" s="177">
        <v>0</v>
      </c>
      <c r="Z263" s="177">
        <v>119.91</v>
      </c>
      <c r="AA263" s="177">
        <v>179.86</v>
      </c>
      <c r="AB263" s="177">
        <v>0</v>
      </c>
      <c r="AC263" s="177">
        <v>179.86</v>
      </c>
      <c r="AD263" s="177">
        <v>179.86</v>
      </c>
      <c r="AE263" s="177">
        <v>179.86</v>
      </c>
      <c r="AF263" s="177">
        <v>0</v>
      </c>
      <c r="AG263" s="177">
        <v>59.96</v>
      </c>
      <c r="AH263" s="177">
        <v>0</v>
      </c>
      <c r="AI263" s="177">
        <v>0</v>
      </c>
      <c r="AJ263" s="177">
        <v>0</v>
      </c>
      <c r="AK263" s="177">
        <v>0</v>
      </c>
      <c r="AL263" s="177"/>
      <c r="AM263" s="177"/>
      <c r="AN263" s="177"/>
      <c r="AO263" s="173">
        <f t="shared" si="24"/>
        <v>899.31000000000006</v>
      </c>
      <c r="AP263" s="177">
        <f t="shared" si="25"/>
        <v>99.919999999999959</v>
      </c>
      <c r="AQ263" s="50" t="s">
        <v>344</v>
      </c>
      <c r="AR263" s="58" t="s">
        <v>189</v>
      </c>
    </row>
    <row r="264" spans="1:44" s="40" customFormat="1" ht="50.15" customHeight="1">
      <c r="A264" s="190" t="s">
        <v>345</v>
      </c>
      <c r="B264" s="14" t="s">
        <v>255</v>
      </c>
      <c r="C264" s="14" t="s">
        <v>326</v>
      </c>
      <c r="D264" s="14" t="s">
        <v>96</v>
      </c>
      <c r="E264" s="14" t="s">
        <v>346</v>
      </c>
      <c r="F264" s="39" t="s">
        <v>328</v>
      </c>
      <c r="G264" s="39" t="s">
        <v>1104</v>
      </c>
      <c r="H264" s="14" t="s">
        <v>102</v>
      </c>
      <c r="I264" s="202">
        <v>40634</v>
      </c>
      <c r="J264" s="177">
        <v>999.23</v>
      </c>
      <c r="K264" s="177">
        <f t="shared" si="22"/>
        <v>99.923000000000002</v>
      </c>
      <c r="L264" s="177">
        <f t="shared" si="23"/>
        <v>899.30700000000002</v>
      </c>
      <c r="M264" s="177">
        <v>0</v>
      </c>
      <c r="N264" s="177">
        <v>0</v>
      </c>
      <c r="O264" s="177">
        <v>0</v>
      </c>
      <c r="P264" s="177">
        <v>0</v>
      </c>
      <c r="Q264" s="177">
        <v>0</v>
      </c>
      <c r="R264" s="177">
        <v>0</v>
      </c>
      <c r="S264" s="177">
        <v>0</v>
      </c>
      <c r="T264" s="177">
        <v>0</v>
      </c>
      <c r="U264" s="177">
        <v>0</v>
      </c>
      <c r="V264" s="15">
        <v>0</v>
      </c>
      <c r="W264" s="177">
        <v>0</v>
      </c>
      <c r="X264" s="177">
        <v>0</v>
      </c>
      <c r="Y264" s="177">
        <v>0</v>
      </c>
      <c r="Z264" s="177">
        <v>119.91</v>
      </c>
      <c r="AA264" s="177">
        <v>179.86</v>
      </c>
      <c r="AB264" s="177">
        <v>0</v>
      </c>
      <c r="AC264" s="177">
        <v>179.86</v>
      </c>
      <c r="AD264" s="177">
        <v>179.86</v>
      </c>
      <c r="AE264" s="177">
        <v>179.86</v>
      </c>
      <c r="AF264" s="177">
        <v>0</v>
      </c>
      <c r="AG264" s="177">
        <v>59.96</v>
      </c>
      <c r="AH264" s="177">
        <v>0</v>
      </c>
      <c r="AI264" s="177">
        <v>0</v>
      </c>
      <c r="AJ264" s="177">
        <v>0</v>
      </c>
      <c r="AK264" s="177">
        <v>0</v>
      </c>
      <c r="AL264" s="177"/>
      <c r="AM264" s="177"/>
      <c r="AN264" s="177"/>
      <c r="AO264" s="173">
        <f t="shared" si="24"/>
        <v>899.31000000000006</v>
      </c>
      <c r="AP264" s="177">
        <f t="shared" si="25"/>
        <v>99.919999999999959</v>
      </c>
      <c r="AQ264" s="50" t="s">
        <v>1292</v>
      </c>
      <c r="AR264" s="58" t="s">
        <v>1293</v>
      </c>
    </row>
    <row r="265" spans="1:44" s="40" customFormat="1" ht="50.15" customHeight="1">
      <c r="A265" s="190" t="s">
        <v>347</v>
      </c>
      <c r="B265" s="14" t="s">
        <v>255</v>
      </c>
      <c r="C265" s="14" t="s">
        <v>326</v>
      </c>
      <c r="D265" s="14" t="s">
        <v>96</v>
      </c>
      <c r="E265" s="14" t="s">
        <v>348</v>
      </c>
      <c r="F265" s="39" t="s">
        <v>328</v>
      </c>
      <c r="G265" s="39" t="s">
        <v>1104</v>
      </c>
      <c r="H265" s="14" t="s">
        <v>102</v>
      </c>
      <c r="I265" s="202">
        <v>40634</v>
      </c>
      <c r="J265" s="177">
        <v>999.23</v>
      </c>
      <c r="K265" s="177">
        <f t="shared" si="22"/>
        <v>99.923000000000002</v>
      </c>
      <c r="L265" s="177">
        <f t="shared" si="23"/>
        <v>899.30700000000002</v>
      </c>
      <c r="M265" s="177">
        <v>0</v>
      </c>
      <c r="N265" s="177">
        <v>0</v>
      </c>
      <c r="O265" s="177">
        <v>0</v>
      </c>
      <c r="P265" s="177">
        <v>0</v>
      </c>
      <c r="Q265" s="177">
        <v>0</v>
      </c>
      <c r="R265" s="177">
        <v>0</v>
      </c>
      <c r="S265" s="177">
        <v>0</v>
      </c>
      <c r="T265" s="177">
        <v>0</v>
      </c>
      <c r="U265" s="177">
        <v>0</v>
      </c>
      <c r="V265" s="15">
        <v>0</v>
      </c>
      <c r="W265" s="177">
        <v>0</v>
      </c>
      <c r="X265" s="177">
        <v>0</v>
      </c>
      <c r="Y265" s="177">
        <v>0</v>
      </c>
      <c r="Z265" s="177">
        <v>119.91</v>
      </c>
      <c r="AA265" s="177">
        <v>179.86</v>
      </c>
      <c r="AB265" s="177">
        <v>0</v>
      </c>
      <c r="AC265" s="177">
        <v>179.86</v>
      </c>
      <c r="AD265" s="177">
        <v>179.86</v>
      </c>
      <c r="AE265" s="177">
        <v>179.86</v>
      </c>
      <c r="AF265" s="177">
        <v>0</v>
      </c>
      <c r="AG265" s="177">
        <v>59.96</v>
      </c>
      <c r="AH265" s="177">
        <v>0</v>
      </c>
      <c r="AI265" s="177">
        <v>0</v>
      </c>
      <c r="AJ265" s="177">
        <v>0</v>
      </c>
      <c r="AK265" s="177">
        <v>0</v>
      </c>
      <c r="AL265" s="177"/>
      <c r="AM265" s="177"/>
      <c r="AN265" s="177"/>
      <c r="AO265" s="173">
        <f t="shared" si="24"/>
        <v>899.31000000000006</v>
      </c>
      <c r="AP265" s="177">
        <f t="shared" si="25"/>
        <v>99.919999999999959</v>
      </c>
      <c r="AQ265" s="50" t="s">
        <v>1335</v>
      </c>
      <c r="AR265" s="58" t="s">
        <v>1683</v>
      </c>
    </row>
    <row r="266" spans="1:44" s="40" customFormat="1" ht="50.15" customHeight="1">
      <c r="A266" s="190" t="s">
        <v>349</v>
      </c>
      <c r="B266" s="14" t="s">
        <v>255</v>
      </c>
      <c r="C266" s="14" t="s">
        <v>326</v>
      </c>
      <c r="D266" s="14" t="s">
        <v>96</v>
      </c>
      <c r="E266" s="14" t="s">
        <v>350</v>
      </c>
      <c r="F266" s="39" t="s">
        <v>328</v>
      </c>
      <c r="G266" s="39" t="s">
        <v>1104</v>
      </c>
      <c r="H266" s="14" t="s">
        <v>102</v>
      </c>
      <c r="I266" s="202">
        <v>40634</v>
      </c>
      <c r="J266" s="177">
        <v>999.23</v>
      </c>
      <c r="K266" s="177">
        <f t="shared" si="22"/>
        <v>99.923000000000002</v>
      </c>
      <c r="L266" s="177">
        <f t="shared" si="23"/>
        <v>899.30700000000002</v>
      </c>
      <c r="M266" s="177">
        <v>0</v>
      </c>
      <c r="N266" s="177">
        <v>0</v>
      </c>
      <c r="O266" s="177">
        <v>0</v>
      </c>
      <c r="P266" s="177">
        <v>0</v>
      </c>
      <c r="Q266" s="177">
        <v>0</v>
      </c>
      <c r="R266" s="177">
        <v>0</v>
      </c>
      <c r="S266" s="177">
        <v>0</v>
      </c>
      <c r="T266" s="177">
        <v>0</v>
      </c>
      <c r="U266" s="177">
        <v>0</v>
      </c>
      <c r="V266" s="15">
        <v>0</v>
      </c>
      <c r="W266" s="177">
        <v>0</v>
      </c>
      <c r="X266" s="177">
        <v>0</v>
      </c>
      <c r="Y266" s="177">
        <v>0</v>
      </c>
      <c r="Z266" s="177">
        <v>119.91</v>
      </c>
      <c r="AA266" s="177">
        <v>179.86</v>
      </c>
      <c r="AB266" s="177">
        <v>0</v>
      </c>
      <c r="AC266" s="177">
        <v>179.86</v>
      </c>
      <c r="AD266" s="177">
        <v>179.86</v>
      </c>
      <c r="AE266" s="177">
        <v>179.86</v>
      </c>
      <c r="AF266" s="177">
        <v>0</v>
      </c>
      <c r="AG266" s="177">
        <v>59.96</v>
      </c>
      <c r="AH266" s="177">
        <v>0</v>
      </c>
      <c r="AI266" s="177">
        <v>0</v>
      </c>
      <c r="AJ266" s="177">
        <v>0</v>
      </c>
      <c r="AK266" s="177">
        <v>0</v>
      </c>
      <c r="AL266" s="177"/>
      <c r="AM266" s="177"/>
      <c r="AN266" s="177"/>
      <c r="AO266" s="173">
        <f t="shared" si="24"/>
        <v>899.31000000000006</v>
      </c>
      <c r="AP266" s="177">
        <f t="shared" si="25"/>
        <v>99.919999999999959</v>
      </c>
      <c r="AQ266" s="50" t="s">
        <v>1586</v>
      </c>
      <c r="AR266" s="58" t="s">
        <v>1108</v>
      </c>
    </row>
    <row r="267" spans="1:44" s="40" customFormat="1" ht="50.15" customHeight="1">
      <c r="A267" s="190" t="s">
        <v>351</v>
      </c>
      <c r="B267" s="14" t="s">
        <v>255</v>
      </c>
      <c r="C267" s="14" t="s">
        <v>326</v>
      </c>
      <c r="D267" s="14" t="s">
        <v>96</v>
      </c>
      <c r="E267" s="14" t="s">
        <v>352</v>
      </c>
      <c r="F267" s="39" t="s">
        <v>328</v>
      </c>
      <c r="G267" s="39" t="s">
        <v>1104</v>
      </c>
      <c r="H267" s="14" t="s">
        <v>102</v>
      </c>
      <c r="I267" s="202">
        <v>40634</v>
      </c>
      <c r="J267" s="177">
        <v>999.23</v>
      </c>
      <c r="K267" s="177">
        <f t="shared" si="22"/>
        <v>99.923000000000002</v>
      </c>
      <c r="L267" s="177">
        <f t="shared" si="23"/>
        <v>899.30700000000002</v>
      </c>
      <c r="M267" s="177">
        <v>0</v>
      </c>
      <c r="N267" s="177">
        <v>0</v>
      </c>
      <c r="O267" s="177">
        <v>0</v>
      </c>
      <c r="P267" s="177">
        <v>0</v>
      </c>
      <c r="Q267" s="177">
        <v>0</v>
      </c>
      <c r="R267" s="177">
        <v>0</v>
      </c>
      <c r="S267" s="177">
        <v>0</v>
      </c>
      <c r="T267" s="177">
        <v>0</v>
      </c>
      <c r="U267" s="177">
        <v>0</v>
      </c>
      <c r="V267" s="15">
        <v>0</v>
      </c>
      <c r="W267" s="177">
        <v>0</v>
      </c>
      <c r="X267" s="177">
        <v>0</v>
      </c>
      <c r="Y267" s="177">
        <v>0</v>
      </c>
      <c r="Z267" s="177">
        <v>119.91</v>
      </c>
      <c r="AA267" s="177">
        <v>179.86</v>
      </c>
      <c r="AB267" s="177">
        <v>0</v>
      </c>
      <c r="AC267" s="177">
        <v>179.86</v>
      </c>
      <c r="AD267" s="177">
        <v>179.86</v>
      </c>
      <c r="AE267" s="177">
        <v>179.86</v>
      </c>
      <c r="AF267" s="177">
        <v>0</v>
      </c>
      <c r="AG267" s="177">
        <v>59.96</v>
      </c>
      <c r="AH267" s="177">
        <v>0</v>
      </c>
      <c r="AI267" s="177">
        <v>0</v>
      </c>
      <c r="AJ267" s="177">
        <v>0</v>
      </c>
      <c r="AK267" s="177">
        <v>0</v>
      </c>
      <c r="AL267" s="177"/>
      <c r="AM267" s="177"/>
      <c r="AN267" s="177"/>
      <c r="AO267" s="173">
        <f t="shared" si="24"/>
        <v>899.31000000000006</v>
      </c>
      <c r="AP267" s="177">
        <f t="shared" si="25"/>
        <v>99.919999999999959</v>
      </c>
      <c r="AQ267" s="50" t="s">
        <v>1601</v>
      </c>
      <c r="AR267" s="58" t="s">
        <v>335</v>
      </c>
    </row>
    <row r="268" spans="1:44" s="40" customFormat="1" ht="50.15" customHeight="1">
      <c r="A268" s="174" t="s">
        <v>356</v>
      </c>
      <c r="B268" s="14" t="s">
        <v>255</v>
      </c>
      <c r="C268" s="14" t="s">
        <v>109</v>
      </c>
      <c r="D268" s="14" t="s">
        <v>96</v>
      </c>
      <c r="E268" s="14" t="s">
        <v>357</v>
      </c>
      <c r="F268" s="39" t="s">
        <v>355</v>
      </c>
      <c r="G268" s="39" t="s">
        <v>1104</v>
      </c>
      <c r="H268" s="14" t="s">
        <v>102</v>
      </c>
      <c r="I268" s="202">
        <v>40513</v>
      </c>
      <c r="J268" s="177">
        <v>1346.66</v>
      </c>
      <c r="K268" s="177">
        <f>+J268*0.1</f>
        <v>134.66600000000003</v>
      </c>
      <c r="L268" s="177">
        <f>+J268-K268</f>
        <v>1211.9940000000001</v>
      </c>
      <c r="M268" s="177">
        <v>0</v>
      </c>
      <c r="N268" s="177">
        <v>0</v>
      </c>
      <c r="O268" s="177">
        <v>0</v>
      </c>
      <c r="P268" s="177">
        <v>0</v>
      </c>
      <c r="Q268" s="177">
        <v>0</v>
      </c>
      <c r="R268" s="177">
        <v>0</v>
      </c>
      <c r="S268" s="177">
        <v>0</v>
      </c>
      <c r="T268" s="177">
        <v>0</v>
      </c>
      <c r="U268" s="177">
        <v>0</v>
      </c>
      <c r="V268" s="15">
        <v>0</v>
      </c>
      <c r="W268" s="177">
        <v>0</v>
      </c>
      <c r="X268" s="177">
        <v>0</v>
      </c>
      <c r="Y268" s="177">
        <v>0</v>
      </c>
      <c r="Z268" s="177">
        <v>242.53</v>
      </c>
      <c r="AA268" s="177">
        <v>242.53</v>
      </c>
      <c r="AB268" s="177">
        <v>0</v>
      </c>
      <c r="AC268" s="177">
        <v>242.53</v>
      </c>
      <c r="AD268" s="177">
        <v>242.53</v>
      </c>
      <c r="AE268" s="177">
        <v>241.87</v>
      </c>
      <c r="AF268" s="177">
        <v>0</v>
      </c>
      <c r="AG268" s="177">
        <v>0</v>
      </c>
      <c r="AH268" s="177">
        <v>0</v>
      </c>
      <c r="AI268" s="177">
        <v>0</v>
      </c>
      <c r="AJ268" s="177">
        <v>0</v>
      </c>
      <c r="AK268" s="177">
        <v>0</v>
      </c>
      <c r="AL268" s="177"/>
      <c r="AM268" s="177"/>
      <c r="AN268" s="177"/>
      <c r="AO268" s="173">
        <f t="shared" si="24"/>
        <v>1211.99</v>
      </c>
      <c r="AP268" s="177">
        <f t="shared" si="25"/>
        <v>134.67000000000007</v>
      </c>
      <c r="AQ268" s="50" t="s">
        <v>358</v>
      </c>
      <c r="AR268" s="58" t="s">
        <v>359</v>
      </c>
    </row>
    <row r="269" spans="1:44" s="40" customFormat="1" ht="50.15" customHeight="1">
      <c r="A269" s="174" t="s">
        <v>1271</v>
      </c>
      <c r="B269" s="14" t="s">
        <v>255</v>
      </c>
      <c r="C269" s="14" t="s">
        <v>1272</v>
      </c>
      <c r="D269" s="14" t="s">
        <v>96</v>
      </c>
      <c r="E269" s="14" t="s">
        <v>1273</v>
      </c>
      <c r="F269" s="39" t="s">
        <v>1274</v>
      </c>
      <c r="G269" s="39" t="s">
        <v>1104</v>
      </c>
      <c r="H269" s="14" t="s">
        <v>10</v>
      </c>
      <c r="I269" s="202">
        <v>42186</v>
      </c>
      <c r="J269" s="177">
        <v>1200</v>
      </c>
      <c r="K269" s="177">
        <f t="shared" si="22"/>
        <v>120</v>
      </c>
      <c r="L269" s="177">
        <f t="shared" si="23"/>
        <v>1080</v>
      </c>
      <c r="M269" s="177">
        <v>0</v>
      </c>
      <c r="N269" s="177">
        <v>0</v>
      </c>
      <c r="O269" s="177">
        <v>0</v>
      </c>
      <c r="P269" s="177">
        <v>0</v>
      </c>
      <c r="Q269" s="177">
        <v>0</v>
      </c>
      <c r="R269" s="177">
        <v>0</v>
      </c>
      <c r="S269" s="177">
        <v>0</v>
      </c>
      <c r="T269" s="177">
        <v>0</v>
      </c>
      <c r="U269" s="177">
        <v>0</v>
      </c>
      <c r="V269" s="15">
        <v>0</v>
      </c>
      <c r="W269" s="177">
        <v>0</v>
      </c>
      <c r="X269" s="177">
        <v>0</v>
      </c>
      <c r="Y269" s="177">
        <v>0</v>
      </c>
      <c r="Z269" s="177">
        <v>0</v>
      </c>
      <c r="AA269" s="177">
        <v>0</v>
      </c>
      <c r="AB269" s="177">
        <v>0</v>
      </c>
      <c r="AC269" s="177">
        <v>0</v>
      </c>
      <c r="AD269" s="177">
        <v>0</v>
      </c>
      <c r="AE269" s="177">
        <v>108</v>
      </c>
      <c r="AF269" s="177">
        <v>0</v>
      </c>
      <c r="AG269" s="177">
        <v>216</v>
      </c>
      <c r="AH269" s="177">
        <v>0</v>
      </c>
      <c r="AI269" s="177">
        <v>216</v>
      </c>
      <c r="AJ269" s="177">
        <v>216</v>
      </c>
      <c r="AK269" s="177">
        <v>216</v>
      </c>
      <c r="AL269" s="177">
        <v>108</v>
      </c>
      <c r="AM269" s="177"/>
      <c r="AN269" s="177"/>
      <c r="AO269" s="173">
        <f t="shared" si="24"/>
        <v>1080</v>
      </c>
      <c r="AP269" s="177">
        <f t="shared" si="25"/>
        <v>120</v>
      </c>
      <c r="AQ269" s="50" t="s">
        <v>1345</v>
      </c>
      <c r="AR269" s="58" t="s">
        <v>1096</v>
      </c>
    </row>
    <row r="270" spans="1:44" s="40" customFormat="1" ht="50.15" customHeight="1">
      <c r="A270" s="207" t="s">
        <v>1377</v>
      </c>
      <c r="B270" s="14" t="s">
        <v>1105</v>
      </c>
      <c r="C270" s="14" t="s">
        <v>135</v>
      </c>
      <c r="D270" s="203" t="s">
        <v>96</v>
      </c>
      <c r="E270" s="203" t="s">
        <v>1418</v>
      </c>
      <c r="F270" s="203" t="s">
        <v>1417</v>
      </c>
      <c r="G270" s="39" t="s">
        <v>1104</v>
      </c>
      <c r="H270" s="14" t="s">
        <v>10</v>
      </c>
      <c r="I270" s="202">
        <v>42217</v>
      </c>
      <c r="J270" s="177">
        <v>1152</v>
      </c>
      <c r="K270" s="177">
        <f t="shared" si="22"/>
        <v>115.2</v>
      </c>
      <c r="L270" s="177">
        <f t="shared" si="23"/>
        <v>1036.8</v>
      </c>
      <c r="M270" s="177">
        <v>0</v>
      </c>
      <c r="N270" s="177">
        <v>0</v>
      </c>
      <c r="O270" s="177">
        <v>0</v>
      </c>
      <c r="P270" s="177">
        <v>0</v>
      </c>
      <c r="Q270" s="177">
        <v>0</v>
      </c>
      <c r="R270" s="177">
        <v>0</v>
      </c>
      <c r="S270" s="177">
        <v>0</v>
      </c>
      <c r="T270" s="177">
        <v>0</v>
      </c>
      <c r="U270" s="177">
        <v>0</v>
      </c>
      <c r="V270" s="177">
        <v>0</v>
      </c>
      <c r="W270" s="177">
        <v>0</v>
      </c>
      <c r="X270" s="177">
        <v>0</v>
      </c>
      <c r="Y270" s="177">
        <v>0</v>
      </c>
      <c r="Z270" s="177">
        <v>0</v>
      </c>
      <c r="AA270" s="177">
        <v>0</v>
      </c>
      <c r="AB270" s="177">
        <v>0</v>
      </c>
      <c r="AC270" s="177">
        <v>0</v>
      </c>
      <c r="AD270" s="177">
        <v>0</v>
      </c>
      <c r="AE270" s="177">
        <v>86.4</v>
      </c>
      <c r="AF270" s="177">
        <v>0</v>
      </c>
      <c r="AG270" s="177">
        <v>207.36</v>
      </c>
      <c r="AH270" s="177">
        <v>0</v>
      </c>
      <c r="AI270" s="177">
        <v>207.36</v>
      </c>
      <c r="AJ270" s="177">
        <v>207.36</v>
      </c>
      <c r="AK270" s="177">
        <v>207.36</v>
      </c>
      <c r="AL270" s="177">
        <v>120.96</v>
      </c>
      <c r="AM270" s="177"/>
      <c r="AN270" s="177"/>
      <c r="AO270" s="173">
        <f t="shared" si="24"/>
        <v>1036.8</v>
      </c>
      <c r="AP270" s="177">
        <f t="shared" si="25"/>
        <v>115.20000000000005</v>
      </c>
      <c r="AQ270" s="50" t="s">
        <v>1471</v>
      </c>
      <c r="AR270" s="58" t="s">
        <v>154</v>
      </c>
    </row>
    <row r="271" spans="1:44" s="40" customFormat="1" ht="50.15" customHeight="1">
      <c r="A271" s="207" t="s">
        <v>1378</v>
      </c>
      <c r="B271" s="14" t="s">
        <v>1105</v>
      </c>
      <c r="C271" s="14" t="s">
        <v>135</v>
      </c>
      <c r="D271" s="203" t="s">
        <v>96</v>
      </c>
      <c r="E271" s="203" t="s">
        <v>1419</v>
      </c>
      <c r="F271" s="203" t="s">
        <v>1417</v>
      </c>
      <c r="G271" s="39" t="s">
        <v>1104</v>
      </c>
      <c r="H271" s="14" t="s">
        <v>10</v>
      </c>
      <c r="I271" s="202">
        <v>42217</v>
      </c>
      <c r="J271" s="177">
        <v>1152</v>
      </c>
      <c r="K271" s="177">
        <f t="shared" si="22"/>
        <v>115.2</v>
      </c>
      <c r="L271" s="177">
        <f t="shared" si="23"/>
        <v>1036.8</v>
      </c>
      <c r="M271" s="177">
        <v>0</v>
      </c>
      <c r="N271" s="177">
        <v>0</v>
      </c>
      <c r="O271" s="177">
        <v>0</v>
      </c>
      <c r="P271" s="177">
        <v>0</v>
      </c>
      <c r="Q271" s="177">
        <v>0</v>
      </c>
      <c r="R271" s="177">
        <v>0</v>
      </c>
      <c r="S271" s="177">
        <v>0</v>
      </c>
      <c r="T271" s="177">
        <v>0</v>
      </c>
      <c r="U271" s="177">
        <v>0</v>
      </c>
      <c r="V271" s="177">
        <v>0</v>
      </c>
      <c r="W271" s="177">
        <v>0</v>
      </c>
      <c r="X271" s="177">
        <v>0</v>
      </c>
      <c r="Y271" s="177">
        <v>0</v>
      </c>
      <c r="Z271" s="177">
        <v>0</v>
      </c>
      <c r="AA271" s="177">
        <v>0</v>
      </c>
      <c r="AB271" s="177">
        <v>0</v>
      </c>
      <c r="AC271" s="177">
        <v>0</v>
      </c>
      <c r="AD271" s="177">
        <v>0</v>
      </c>
      <c r="AE271" s="177">
        <v>86.4</v>
      </c>
      <c r="AF271" s="177">
        <v>0</v>
      </c>
      <c r="AG271" s="177">
        <v>207.36</v>
      </c>
      <c r="AH271" s="177">
        <v>0</v>
      </c>
      <c r="AI271" s="177">
        <v>207.36</v>
      </c>
      <c r="AJ271" s="177">
        <v>207.36</v>
      </c>
      <c r="AK271" s="177">
        <v>207.36</v>
      </c>
      <c r="AL271" s="177">
        <v>120.96</v>
      </c>
      <c r="AM271" s="177"/>
      <c r="AN271" s="177"/>
      <c r="AO271" s="173">
        <f t="shared" si="24"/>
        <v>1036.8</v>
      </c>
      <c r="AP271" s="177">
        <f t="shared" si="25"/>
        <v>115.20000000000005</v>
      </c>
      <c r="AQ271" s="50" t="s">
        <v>1529</v>
      </c>
      <c r="AR271" s="58" t="s">
        <v>1458</v>
      </c>
    </row>
    <row r="272" spans="1:44" s="40" customFormat="1" ht="50.15" customHeight="1">
      <c r="A272" s="207" t="s">
        <v>1379</v>
      </c>
      <c r="B272" s="14" t="s">
        <v>1105</v>
      </c>
      <c r="C272" s="14" t="s">
        <v>135</v>
      </c>
      <c r="D272" s="203" t="s">
        <v>96</v>
      </c>
      <c r="E272" s="203" t="s">
        <v>1420</v>
      </c>
      <c r="F272" s="203" t="s">
        <v>1417</v>
      </c>
      <c r="G272" s="39" t="s">
        <v>1104</v>
      </c>
      <c r="H272" s="14" t="s">
        <v>10</v>
      </c>
      <c r="I272" s="202">
        <v>42217</v>
      </c>
      <c r="J272" s="177">
        <v>1152</v>
      </c>
      <c r="K272" s="177">
        <f t="shared" si="22"/>
        <v>115.2</v>
      </c>
      <c r="L272" s="177">
        <f t="shared" si="23"/>
        <v>1036.8</v>
      </c>
      <c r="M272" s="177">
        <v>0</v>
      </c>
      <c r="N272" s="177">
        <v>0</v>
      </c>
      <c r="O272" s="177">
        <v>0</v>
      </c>
      <c r="P272" s="177">
        <v>0</v>
      </c>
      <c r="Q272" s="177">
        <v>0</v>
      </c>
      <c r="R272" s="177">
        <v>0</v>
      </c>
      <c r="S272" s="177">
        <v>0</v>
      </c>
      <c r="T272" s="177">
        <v>0</v>
      </c>
      <c r="U272" s="177">
        <v>0</v>
      </c>
      <c r="V272" s="177">
        <v>0</v>
      </c>
      <c r="W272" s="177">
        <v>0</v>
      </c>
      <c r="X272" s="177">
        <v>0</v>
      </c>
      <c r="Y272" s="177">
        <v>0</v>
      </c>
      <c r="Z272" s="177">
        <v>0</v>
      </c>
      <c r="AA272" s="177">
        <v>0</v>
      </c>
      <c r="AB272" s="177">
        <v>0</v>
      </c>
      <c r="AC272" s="177">
        <v>0</v>
      </c>
      <c r="AD272" s="177">
        <v>0</v>
      </c>
      <c r="AE272" s="177">
        <v>86.4</v>
      </c>
      <c r="AF272" s="177">
        <v>0</v>
      </c>
      <c r="AG272" s="177">
        <v>207.36</v>
      </c>
      <c r="AH272" s="177">
        <v>0</v>
      </c>
      <c r="AI272" s="177">
        <v>207.36</v>
      </c>
      <c r="AJ272" s="177">
        <v>207.36</v>
      </c>
      <c r="AK272" s="177">
        <v>207.36</v>
      </c>
      <c r="AL272" s="177">
        <v>120.96</v>
      </c>
      <c r="AM272" s="177"/>
      <c r="AN272" s="177"/>
      <c r="AO272" s="173">
        <f t="shared" si="24"/>
        <v>1036.8</v>
      </c>
      <c r="AP272" s="177">
        <f t="shared" si="25"/>
        <v>115.20000000000005</v>
      </c>
      <c r="AQ272" s="50" t="s">
        <v>1478</v>
      </c>
      <c r="AR272" s="58" t="s">
        <v>1479</v>
      </c>
    </row>
    <row r="273" spans="1:58" s="40" customFormat="1" ht="50.15" customHeight="1">
      <c r="A273" s="207" t="s">
        <v>1380</v>
      </c>
      <c r="B273" s="14" t="s">
        <v>1105</v>
      </c>
      <c r="C273" s="14" t="s">
        <v>135</v>
      </c>
      <c r="D273" s="203" t="s">
        <v>96</v>
      </c>
      <c r="E273" s="203" t="s">
        <v>1421</v>
      </c>
      <c r="F273" s="203" t="s">
        <v>1417</v>
      </c>
      <c r="G273" s="39" t="s">
        <v>1104</v>
      </c>
      <c r="H273" s="14" t="s">
        <v>10</v>
      </c>
      <c r="I273" s="202">
        <v>42217</v>
      </c>
      <c r="J273" s="177">
        <v>1152</v>
      </c>
      <c r="K273" s="177">
        <f t="shared" si="22"/>
        <v>115.2</v>
      </c>
      <c r="L273" s="177">
        <f t="shared" si="23"/>
        <v>1036.8</v>
      </c>
      <c r="M273" s="177">
        <v>0</v>
      </c>
      <c r="N273" s="177">
        <v>0</v>
      </c>
      <c r="O273" s="177">
        <v>0</v>
      </c>
      <c r="P273" s="177">
        <v>0</v>
      </c>
      <c r="Q273" s="177">
        <v>0</v>
      </c>
      <c r="R273" s="177">
        <v>0</v>
      </c>
      <c r="S273" s="177">
        <v>0</v>
      </c>
      <c r="T273" s="177">
        <v>0</v>
      </c>
      <c r="U273" s="177">
        <v>0</v>
      </c>
      <c r="V273" s="177">
        <v>0</v>
      </c>
      <c r="W273" s="177">
        <v>0</v>
      </c>
      <c r="X273" s="177">
        <v>0</v>
      </c>
      <c r="Y273" s="177">
        <v>0</v>
      </c>
      <c r="Z273" s="177">
        <v>0</v>
      </c>
      <c r="AA273" s="177">
        <v>0</v>
      </c>
      <c r="AB273" s="177">
        <v>0</v>
      </c>
      <c r="AC273" s="177">
        <v>0</v>
      </c>
      <c r="AD273" s="177">
        <v>0</v>
      </c>
      <c r="AE273" s="177">
        <v>86.4</v>
      </c>
      <c r="AF273" s="177">
        <v>0</v>
      </c>
      <c r="AG273" s="177">
        <v>207.36</v>
      </c>
      <c r="AH273" s="177">
        <v>0</v>
      </c>
      <c r="AI273" s="177">
        <v>207.36</v>
      </c>
      <c r="AJ273" s="177">
        <v>207.36</v>
      </c>
      <c r="AK273" s="177">
        <v>207.36</v>
      </c>
      <c r="AL273" s="177">
        <v>120.96</v>
      </c>
      <c r="AM273" s="177"/>
      <c r="AN273" s="177"/>
      <c r="AO273" s="173">
        <f t="shared" si="24"/>
        <v>1036.8</v>
      </c>
      <c r="AP273" s="177">
        <f t="shared" si="25"/>
        <v>115.20000000000005</v>
      </c>
      <c r="AQ273" s="50" t="s">
        <v>1753</v>
      </c>
      <c r="AR273" s="58" t="s">
        <v>1100</v>
      </c>
    </row>
    <row r="274" spans="1:58" s="40" customFormat="1" ht="50.15" customHeight="1">
      <c r="A274" s="207" t="s">
        <v>1381</v>
      </c>
      <c r="B274" s="14" t="s">
        <v>1105</v>
      </c>
      <c r="C274" s="14" t="s">
        <v>135</v>
      </c>
      <c r="D274" s="203" t="s">
        <v>96</v>
      </c>
      <c r="E274" s="203" t="s">
        <v>1422</v>
      </c>
      <c r="F274" s="203" t="s">
        <v>1417</v>
      </c>
      <c r="G274" s="39" t="s">
        <v>1104</v>
      </c>
      <c r="H274" s="14" t="s">
        <v>10</v>
      </c>
      <c r="I274" s="202">
        <v>42217</v>
      </c>
      <c r="J274" s="177">
        <v>1152</v>
      </c>
      <c r="K274" s="177">
        <f t="shared" si="22"/>
        <v>115.2</v>
      </c>
      <c r="L274" s="177">
        <f t="shared" si="23"/>
        <v>1036.8</v>
      </c>
      <c r="M274" s="177">
        <v>0</v>
      </c>
      <c r="N274" s="177">
        <v>0</v>
      </c>
      <c r="O274" s="177">
        <v>0</v>
      </c>
      <c r="P274" s="177">
        <v>0</v>
      </c>
      <c r="Q274" s="177">
        <v>0</v>
      </c>
      <c r="R274" s="177">
        <v>0</v>
      </c>
      <c r="S274" s="177">
        <v>0</v>
      </c>
      <c r="T274" s="177">
        <v>0</v>
      </c>
      <c r="U274" s="177">
        <v>0</v>
      </c>
      <c r="V274" s="177">
        <v>0</v>
      </c>
      <c r="W274" s="177">
        <v>0</v>
      </c>
      <c r="X274" s="177">
        <v>0</v>
      </c>
      <c r="Y274" s="177">
        <v>0</v>
      </c>
      <c r="Z274" s="177">
        <v>0</v>
      </c>
      <c r="AA274" s="177">
        <v>0</v>
      </c>
      <c r="AB274" s="177">
        <v>0</v>
      </c>
      <c r="AC274" s="177">
        <v>0</v>
      </c>
      <c r="AD274" s="177">
        <v>0</v>
      </c>
      <c r="AE274" s="177">
        <v>86.4</v>
      </c>
      <c r="AF274" s="177">
        <v>0</v>
      </c>
      <c r="AG274" s="177">
        <v>207.36</v>
      </c>
      <c r="AH274" s="177">
        <v>0</v>
      </c>
      <c r="AI274" s="177">
        <v>207.36</v>
      </c>
      <c r="AJ274" s="177">
        <v>207.36</v>
      </c>
      <c r="AK274" s="177">
        <v>207.36</v>
      </c>
      <c r="AL274" s="177">
        <v>120.96</v>
      </c>
      <c r="AM274" s="177"/>
      <c r="AN274" s="177"/>
      <c r="AO274" s="173">
        <f t="shared" si="24"/>
        <v>1036.8</v>
      </c>
      <c r="AP274" s="177">
        <f t="shared" si="25"/>
        <v>115.20000000000005</v>
      </c>
      <c r="AQ274" s="50" t="s">
        <v>1628</v>
      </c>
      <c r="AR274" s="58" t="s">
        <v>1508</v>
      </c>
    </row>
    <row r="275" spans="1:58" s="40" customFormat="1" ht="50.15" customHeight="1">
      <c r="A275" s="207" t="s">
        <v>1382</v>
      </c>
      <c r="B275" s="14" t="s">
        <v>1105</v>
      </c>
      <c r="C275" s="14" t="s">
        <v>135</v>
      </c>
      <c r="D275" s="203" t="s">
        <v>96</v>
      </c>
      <c r="E275" s="203" t="s">
        <v>1423</v>
      </c>
      <c r="F275" s="203" t="s">
        <v>1417</v>
      </c>
      <c r="G275" s="39" t="s">
        <v>1104</v>
      </c>
      <c r="H275" s="14" t="s">
        <v>10</v>
      </c>
      <c r="I275" s="202">
        <v>42217</v>
      </c>
      <c r="J275" s="177">
        <v>1152</v>
      </c>
      <c r="K275" s="177">
        <f t="shared" si="22"/>
        <v>115.2</v>
      </c>
      <c r="L275" s="177">
        <f t="shared" si="23"/>
        <v>1036.8</v>
      </c>
      <c r="M275" s="177">
        <v>0</v>
      </c>
      <c r="N275" s="177">
        <v>0</v>
      </c>
      <c r="O275" s="177">
        <v>0</v>
      </c>
      <c r="P275" s="177">
        <v>0</v>
      </c>
      <c r="Q275" s="177">
        <v>0</v>
      </c>
      <c r="R275" s="177">
        <v>0</v>
      </c>
      <c r="S275" s="177">
        <v>0</v>
      </c>
      <c r="T275" s="177">
        <v>0</v>
      </c>
      <c r="U275" s="177">
        <v>0</v>
      </c>
      <c r="V275" s="177">
        <v>0</v>
      </c>
      <c r="W275" s="177">
        <v>0</v>
      </c>
      <c r="X275" s="177">
        <v>0</v>
      </c>
      <c r="Y275" s="177">
        <v>0</v>
      </c>
      <c r="Z275" s="177">
        <v>0</v>
      </c>
      <c r="AA275" s="177">
        <v>0</v>
      </c>
      <c r="AB275" s="177">
        <v>0</v>
      </c>
      <c r="AC275" s="177">
        <v>0</v>
      </c>
      <c r="AD275" s="177">
        <v>0</v>
      </c>
      <c r="AE275" s="177">
        <v>86.4</v>
      </c>
      <c r="AF275" s="177">
        <v>0</v>
      </c>
      <c r="AG275" s="177">
        <v>207.36</v>
      </c>
      <c r="AH275" s="177">
        <v>0</v>
      </c>
      <c r="AI275" s="177">
        <v>207.36</v>
      </c>
      <c r="AJ275" s="177">
        <v>207.36</v>
      </c>
      <c r="AK275" s="177">
        <v>207.36</v>
      </c>
      <c r="AL275" s="177">
        <v>120.96</v>
      </c>
      <c r="AM275" s="177"/>
      <c r="AN275" s="177"/>
      <c r="AO275" s="173">
        <f t="shared" si="24"/>
        <v>1036.8</v>
      </c>
      <c r="AP275" s="177">
        <f t="shared" si="25"/>
        <v>115.20000000000005</v>
      </c>
      <c r="AQ275" s="50" t="s">
        <v>1939</v>
      </c>
      <c r="AR275" s="58" t="s">
        <v>176</v>
      </c>
    </row>
    <row r="276" spans="1:58" s="40" customFormat="1" ht="50.15" customHeight="1">
      <c r="A276" s="207" t="s">
        <v>1383</v>
      </c>
      <c r="B276" s="14" t="s">
        <v>1105</v>
      </c>
      <c r="C276" s="14" t="s">
        <v>135</v>
      </c>
      <c r="D276" s="203" t="s">
        <v>96</v>
      </c>
      <c r="E276" s="203" t="s">
        <v>1424</v>
      </c>
      <c r="F276" s="203" t="s">
        <v>1417</v>
      </c>
      <c r="G276" s="39" t="s">
        <v>1104</v>
      </c>
      <c r="H276" s="14" t="s">
        <v>10</v>
      </c>
      <c r="I276" s="202">
        <v>42217</v>
      </c>
      <c r="J276" s="177">
        <v>1152</v>
      </c>
      <c r="K276" s="177">
        <f t="shared" si="22"/>
        <v>115.2</v>
      </c>
      <c r="L276" s="177">
        <f t="shared" si="23"/>
        <v>1036.8</v>
      </c>
      <c r="M276" s="177">
        <v>0</v>
      </c>
      <c r="N276" s="177">
        <v>0</v>
      </c>
      <c r="O276" s="177">
        <v>0</v>
      </c>
      <c r="P276" s="177">
        <v>0</v>
      </c>
      <c r="Q276" s="177">
        <v>0</v>
      </c>
      <c r="R276" s="177">
        <v>0</v>
      </c>
      <c r="S276" s="177">
        <v>0</v>
      </c>
      <c r="T276" s="177">
        <v>0</v>
      </c>
      <c r="U276" s="177">
        <v>0</v>
      </c>
      <c r="V276" s="177">
        <v>0</v>
      </c>
      <c r="W276" s="177">
        <v>0</v>
      </c>
      <c r="X276" s="177">
        <v>0</v>
      </c>
      <c r="Y276" s="177">
        <v>0</v>
      </c>
      <c r="Z276" s="177">
        <v>0</v>
      </c>
      <c r="AA276" s="177">
        <v>0</v>
      </c>
      <c r="AB276" s="177">
        <v>0</v>
      </c>
      <c r="AC276" s="177">
        <v>0</v>
      </c>
      <c r="AD276" s="177">
        <v>0</v>
      </c>
      <c r="AE276" s="177">
        <v>86.4</v>
      </c>
      <c r="AF276" s="177">
        <v>0</v>
      </c>
      <c r="AG276" s="177">
        <v>207.36</v>
      </c>
      <c r="AH276" s="177">
        <v>0</v>
      </c>
      <c r="AI276" s="177">
        <v>207.36</v>
      </c>
      <c r="AJ276" s="177">
        <v>207.36</v>
      </c>
      <c r="AK276" s="177">
        <v>207.36</v>
      </c>
      <c r="AL276" s="177">
        <v>120.96</v>
      </c>
      <c r="AM276" s="177"/>
      <c r="AN276" s="177"/>
      <c r="AO276" s="173">
        <f t="shared" si="24"/>
        <v>1036.8</v>
      </c>
      <c r="AP276" s="177">
        <f t="shared" si="25"/>
        <v>115.20000000000005</v>
      </c>
      <c r="AQ276" s="50" t="s">
        <v>1459</v>
      </c>
      <c r="AR276" s="58" t="s">
        <v>1100</v>
      </c>
    </row>
    <row r="277" spans="1:58" s="40" customFormat="1" ht="50.15" customHeight="1">
      <c r="A277" s="207" t="s">
        <v>1384</v>
      </c>
      <c r="B277" s="14" t="s">
        <v>1105</v>
      </c>
      <c r="C277" s="14" t="s">
        <v>135</v>
      </c>
      <c r="D277" s="203" t="s">
        <v>96</v>
      </c>
      <c r="E277" s="203" t="s">
        <v>1425</v>
      </c>
      <c r="F277" s="203" t="s">
        <v>1417</v>
      </c>
      <c r="G277" s="39" t="s">
        <v>1104</v>
      </c>
      <c r="H277" s="14" t="s">
        <v>10</v>
      </c>
      <c r="I277" s="202">
        <v>42217</v>
      </c>
      <c r="J277" s="177">
        <v>1152</v>
      </c>
      <c r="K277" s="177">
        <f t="shared" si="22"/>
        <v>115.2</v>
      </c>
      <c r="L277" s="177">
        <f t="shared" si="23"/>
        <v>1036.8</v>
      </c>
      <c r="M277" s="177">
        <v>0</v>
      </c>
      <c r="N277" s="177">
        <v>0</v>
      </c>
      <c r="O277" s="177">
        <v>0</v>
      </c>
      <c r="P277" s="177">
        <v>0</v>
      </c>
      <c r="Q277" s="177">
        <v>0</v>
      </c>
      <c r="R277" s="177">
        <v>0</v>
      </c>
      <c r="S277" s="177">
        <v>0</v>
      </c>
      <c r="T277" s="177">
        <v>0</v>
      </c>
      <c r="U277" s="177">
        <v>0</v>
      </c>
      <c r="V277" s="177">
        <v>0</v>
      </c>
      <c r="W277" s="177">
        <v>0</v>
      </c>
      <c r="X277" s="177">
        <v>0</v>
      </c>
      <c r="Y277" s="177">
        <v>0</v>
      </c>
      <c r="Z277" s="177">
        <v>0</v>
      </c>
      <c r="AA277" s="177">
        <v>0</v>
      </c>
      <c r="AB277" s="177">
        <v>0</v>
      </c>
      <c r="AC277" s="177">
        <v>0</v>
      </c>
      <c r="AD277" s="177">
        <v>0</v>
      </c>
      <c r="AE277" s="177">
        <v>86.4</v>
      </c>
      <c r="AF277" s="177">
        <v>0</v>
      </c>
      <c r="AG277" s="177">
        <v>207.36</v>
      </c>
      <c r="AH277" s="177">
        <v>0</v>
      </c>
      <c r="AI277" s="177">
        <v>207.36</v>
      </c>
      <c r="AJ277" s="177">
        <v>207.36</v>
      </c>
      <c r="AK277" s="177">
        <v>207.36</v>
      </c>
      <c r="AL277" s="177">
        <v>120.96</v>
      </c>
      <c r="AM277" s="177"/>
      <c r="AN277" s="177"/>
      <c r="AO277" s="173">
        <f t="shared" si="24"/>
        <v>1036.8</v>
      </c>
      <c r="AP277" s="177">
        <f t="shared" si="25"/>
        <v>115.20000000000005</v>
      </c>
      <c r="AQ277" s="50" t="s">
        <v>1467</v>
      </c>
      <c r="AR277" s="58" t="s">
        <v>1312</v>
      </c>
    </row>
    <row r="278" spans="1:58" s="40" customFormat="1" ht="50.15" customHeight="1">
      <c r="A278" s="207" t="s">
        <v>1385</v>
      </c>
      <c r="B278" s="14" t="s">
        <v>1105</v>
      </c>
      <c r="C278" s="14" t="s">
        <v>135</v>
      </c>
      <c r="D278" s="203" t="s">
        <v>96</v>
      </c>
      <c r="E278" s="203" t="s">
        <v>1426</v>
      </c>
      <c r="F278" s="203" t="s">
        <v>1417</v>
      </c>
      <c r="G278" s="39" t="s">
        <v>1104</v>
      </c>
      <c r="H278" s="14" t="s">
        <v>10</v>
      </c>
      <c r="I278" s="202">
        <v>42217</v>
      </c>
      <c r="J278" s="177">
        <v>1152</v>
      </c>
      <c r="K278" s="177">
        <f t="shared" si="22"/>
        <v>115.2</v>
      </c>
      <c r="L278" s="177">
        <f t="shared" si="23"/>
        <v>1036.8</v>
      </c>
      <c r="M278" s="177">
        <v>0</v>
      </c>
      <c r="N278" s="177">
        <v>0</v>
      </c>
      <c r="O278" s="177">
        <v>0</v>
      </c>
      <c r="P278" s="177">
        <v>0</v>
      </c>
      <c r="Q278" s="177">
        <v>0</v>
      </c>
      <c r="R278" s="177">
        <v>0</v>
      </c>
      <c r="S278" s="177">
        <v>0</v>
      </c>
      <c r="T278" s="177">
        <v>0</v>
      </c>
      <c r="U278" s="177">
        <v>0</v>
      </c>
      <c r="V278" s="177">
        <v>0</v>
      </c>
      <c r="W278" s="177">
        <v>0</v>
      </c>
      <c r="X278" s="177">
        <v>0</v>
      </c>
      <c r="Y278" s="177">
        <v>0</v>
      </c>
      <c r="Z278" s="177">
        <v>0</v>
      </c>
      <c r="AA278" s="177">
        <v>0</v>
      </c>
      <c r="AB278" s="177">
        <v>0</v>
      </c>
      <c r="AC278" s="177">
        <v>0</v>
      </c>
      <c r="AD278" s="177">
        <v>0</v>
      </c>
      <c r="AE278" s="177">
        <v>86.4</v>
      </c>
      <c r="AF278" s="177">
        <v>0</v>
      </c>
      <c r="AG278" s="177">
        <v>207.36</v>
      </c>
      <c r="AH278" s="177">
        <v>0</v>
      </c>
      <c r="AI278" s="177">
        <v>207.36</v>
      </c>
      <c r="AJ278" s="177">
        <v>207.36</v>
      </c>
      <c r="AK278" s="177">
        <v>207.36</v>
      </c>
      <c r="AL278" s="177">
        <v>120.96</v>
      </c>
      <c r="AM278" s="177"/>
      <c r="AN278" s="177"/>
      <c r="AO278" s="173">
        <f t="shared" si="24"/>
        <v>1036.8</v>
      </c>
      <c r="AP278" s="177">
        <f t="shared" si="25"/>
        <v>115.20000000000005</v>
      </c>
      <c r="AQ278" s="50" t="s">
        <v>1509</v>
      </c>
      <c r="AR278" s="58" t="s">
        <v>175</v>
      </c>
    </row>
    <row r="279" spans="1:58" s="40" customFormat="1" ht="50.15" customHeight="1">
      <c r="A279" s="207" t="s">
        <v>1386</v>
      </c>
      <c r="B279" s="14" t="s">
        <v>1105</v>
      </c>
      <c r="C279" s="14" t="s">
        <v>135</v>
      </c>
      <c r="D279" s="203" t="s">
        <v>96</v>
      </c>
      <c r="E279" s="203" t="s">
        <v>1427</v>
      </c>
      <c r="F279" s="203" t="s">
        <v>1417</v>
      </c>
      <c r="G279" s="39" t="s">
        <v>1104</v>
      </c>
      <c r="H279" s="14" t="s">
        <v>10</v>
      </c>
      <c r="I279" s="202">
        <v>42217</v>
      </c>
      <c r="J279" s="177">
        <v>1152</v>
      </c>
      <c r="K279" s="177">
        <f t="shared" si="22"/>
        <v>115.2</v>
      </c>
      <c r="L279" s="177">
        <f t="shared" si="23"/>
        <v>1036.8</v>
      </c>
      <c r="M279" s="177">
        <v>0</v>
      </c>
      <c r="N279" s="177">
        <v>0</v>
      </c>
      <c r="O279" s="177">
        <v>0</v>
      </c>
      <c r="P279" s="177">
        <v>0</v>
      </c>
      <c r="Q279" s="177">
        <v>0</v>
      </c>
      <c r="R279" s="177">
        <v>0</v>
      </c>
      <c r="S279" s="177">
        <v>0</v>
      </c>
      <c r="T279" s="177">
        <v>0</v>
      </c>
      <c r="U279" s="177">
        <v>0</v>
      </c>
      <c r="V279" s="177">
        <v>0</v>
      </c>
      <c r="W279" s="177">
        <v>0</v>
      </c>
      <c r="X279" s="177">
        <v>0</v>
      </c>
      <c r="Y279" s="177">
        <v>0</v>
      </c>
      <c r="Z279" s="177">
        <v>0</v>
      </c>
      <c r="AA279" s="177">
        <v>0</v>
      </c>
      <c r="AB279" s="177">
        <v>0</v>
      </c>
      <c r="AC279" s="177">
        <v>0</v>
      </c>
      <c r="AD279" s="177">
        <v>0</v>
      </c>
      <c r="AE279" s="177">
        <v>86.4</v>
      </c>
      <c r="AF279" s="177">
        <v>0</v>
      </c>
      <c r="AG279" s="177">
        <v>207.36</v>
      </c>
      <c r="AH279" s="177">
        <v>0</v>
      </c>
      <c r="AI279" s="177">
        <v>207.36</v>
      </c>
      <c r="AJ279" s="177">
        <v>207.36</v>
      </c>
      <c r="AK279" s="177">
        <v>207.36</v>
      </c>
      <c r="AL279" s="177">
        <v>120.96</v>
      </c>
      <c r="AM279" s="177"/>
      <c r="AN279" s="177"/>
      <c r="AO279" s="173">
        <f t="shared" si="24"/>
        <v>1036.8</v>
      </c>
      <c r="AP279" s="177">
        <f t="shared" si="25"/>
        <v>115.20000000000005</v>
      </c>
      <c r="AQ279" s="50" t="s">
        <v>1848</v>
      </c>
      <c r="AR279" s="58" t="s">
        <v>1801</v>
      </c>
    </row>
    <row r="280" spans="1:58" s="40" customFormat="1" ht="50.15" customHeight="1">
      <c r="A280" s="207" t="s">
        <v>1387</v>
      </c>
      <c r="B280" s="14" t="s">
        <v>1105</v>
      </c>
      <c r="C280" s="14" t="s">
        <v>135</v>
      </c>
      <c r="D280" s="203" t="s">
        <v>96</v>
      </c>
      <c r="E280" s="203" t="s">
        <v>1428</v>
      </c>
      <c r="F280" s="203" t="s">
        <v>1417</v>
      </c>
      <c r="G280" s="39" t="s">
        <v>1104</v>
      </c>
      <c r="H280" s="14" t="s">
        <v>10</v>
      </c>
      <c r="I280" s="202">
        <v>42217</v>
      </c>
      <c r="J280" s="177">
        <v>1152</v>
      </c>
      <c r="K280" s="177">
        <f t="shared" si="22"/>
        <v>115.2</v>
      </c>
      <c r="L280" s="177">
        <f t="shared" si="23"/>
        <v>1036.8</v>
      </c>
      <c r="M280" s="177">
        <v>0</v>
      </c>
      <c r="N280" s="177">
        <v>0</v>
      </c>
      <c r="O280" s="177">
        <v>0</v>
      </c>
      <c r="P280" s="177">
        <v>0</v>
      </c>
      <c r="Q280" s="177">
        <v>0</v>
      </c>
      <c r="R280" s="177">
        <v>0</v>
      </c>
      <c r="S280" s="177">
        <v>0</v>
      </c>
      <c r="T280" s="177">
        <v>0</v>
      </c>
      <c r="U280" s="177">
        <v>0</v>
      </c>
      <c r="V280" s="177">
        <v>0</v>
      </c>
      <c r="W280" s="177">
        <v>0</v>
      </c>
      <c r="X280" s="177">
        <v>0</v>
      </c>
      <c r="Y280" s="177">
        <v>0</v>
      </c>
      <c r="Z280" s="177">
        <v>0</v>
      </c>
      <c r="AA280" s="177">
        <v>0</v>
      </c>
      <c r="AB280" s="177">
        <v>0</v>
      </c>
      <c r="AC280" s="177">
        <v>0</v>
      </c>
      <c r="AD280" s="177">
        <v>0</v>
      </c>
      <c r="AE280" s="177">
        <v>86.4</v>
      </c>
      <c r="AF280" s="177">
        <v>0</v>
      </c>
      <c r="AG280" s="177">
        <v>207.36</v>
      </c>
      <c r="AH280" s="177">
        <v>0</v>
      </c>
      <c r="AI280" s="177">
        <v>207.36</v>
      </c>
      <c r="AJ280" s="177">
        <v>207.36</v>
      </c>
      <c r="AK280" s="177">
        <v>207.36</v>
      </c>
      <c r="AL280" s="177">
        <v>120.96</v>
      </c>
      <c r="AM280" s="177"/>
      <c r="AN280" s="177"/>
      <c r="AO280" s="173">
        <f t="shared" si="24"/>
        <v>1036.8</v>
      </c>
      <c r="AP280" s="177">
        <f t="shared" si="25"/>
        <v>115.20000000000005</v>
      </c>
      <c r="AQ280" s="50" t="s">
        <v>1461</v>
      </c>
      <c r="AR280" s="58" t="s">
        <v>1462</v>
      </c>
    </row>
    <row r="281" spans="1:58" s="40" customFormat="1" ht="50.15" customHeight="1">
      <c r="A281" s="207" t="s">
        <v>1388</v>
      </c>
      <c r="B281" s="14" t="s">
        <v>1105</v>
      </c>
      <c r="C281" s="14" t="s">
        <v>135</v>
      </c>
      <c r="D281" s="203" t="s">
        <v>96</v>
      </c>
      <c r="E281" s="203" t="s">
        <v>1429</v>
      </c>
      <c r="F281" s="203" t="s">
        <v>1417</v>
      </c>
      <c r="G281" s="39" t="s">
        <v>1104</v>
      </c>
      <c r="H281" s="14" t="s">
        <v>10</v>
      </c>
      <c r="I281" s="202">
        <v>42217</v>
      </c>
      <c r="J281" s="177">
        <v>1152</v>
      </c>
      <c r="K281" s="177">
        <f t="shared" si="22"/>
        <v>115.2</v>
      </c>
      <c r="L281" s="177">
        <f t="shared" si="23"/>
        <v>1036.8</v>
      </c>
      <c r="M281" s="177">
        <v>0</v>
      </c>
      <c r="N281" s="177">
        <v>0</v>
      </c>
      <c r="O281" s="177">
        <v>0</v>
      </c>
      <c r="P281" s="177">
        <v>0</v>
      </c>
      <c r="Q281" s="177">
        <v>0</v>
      </c>
      <c r="R281" s="177">
        <v>0</v>
      </c>
      <c r="S281" s="177">
        <v>0</v>
      </c>
      <c r="T281" s="177">
        <v>0</v>
      </c>
      <c r="U281" s="177">
        <v>0</v>
      </c>
      <c r="V281" s="177">
        <v>0</v>
      </c>
      <c r="W281" s="177">
        <v>0</v>
      </c>
      <c r="X281" s="177">
        <v>0</v>
      </c>
      <c r="Y281" s="177">
        <v>0</v>
      </c>
      <c r="Z281" s="177">
        <v>0</v>
      </c>
      <c r="AA281" s="177">
        <v>0</v>
      </c>
      <c r="AB281" s="177">
        <v>0</v>
      </c>
      <c r="AC281" s="177">
        <v>0</v>
      </c>
      <c r="AD281" s="177">
        <v>0</v>
      </c>
      <c r="AE281" s="177">
        <v>86.4</v>
      </c>
      <c r="AF281" s="177">
        <v>0</v>
      </c>
      <c r="AG281" s="177">
        <v>207.36</v>
      </c>
      <c r="AH281" s="177">
        <v>0</v>
      </c>
      <c r="AI281" s="177">
        <v>207.36</v>
      </c>
      <c r="AJ281" s="177">
        <v>207.36</v>
      </c>
      <c r="AK281" s="177">
        <v>207.36</v>
      </c>
      <c r="AL281" s="177">
        <v>120.96</v>
      </c>
      <c r="AM281" s="177"/>
      <c r="AN281" s="177"/>
      <c r="AO281" s="173">
        <f t="shared" si="24"/>
        <v>1036.8</v>
      </c>
      <c r="AP281" s="177">
        <f t="shared" si="25"/>
        <v>115.20000000000005</v>
      </c>
      <c r="AQ281" s="50" t="s">
        <v>1939</v>
      </c>
      <c r="AR281" s="58" t="s">
        <v>1463</v>
      </c>
    </row>
    <row r="282" spans="1:58" s="40" customFormat="1" ht="50.15" customHeight="1">
      <c r="A282" s="207" t="s">
        <v>1389</v>
      </c>
      <c r="B282" s="14" t="s">
        <v>1105</v>
      </c>
      <c r="C282" s="14" t="s">
        <v>135</v>
      </c>
      <c r="D282" s="203" t="s">
        <v>96</v>
      </c>
      <c r="E282" s="203" t="s">
        <v>1430</v>
      </c>
      <c r="F282" s="203" t="s">
        <v>1417</v>
      </c>
      <c r="G282" s="39" t="s">
        <v>1104</v>
      </c>
      <c r="H282" s="14" t="s">
        <v>10</v>
      </c>
      <c r="I282" s="202">
        <v>42217</v>
      </c>
      <c r="J282" s="177">
        <v>1152</v>
      </c>
      <c r="K282" s="177">
        <f t="shared" si="22"/>
        <v>115.2</v>
      </c>
      <c r="L282" s="177">
        <f t="shared" si="23"/>
        <v>1036.8</v>
      </c>
      <c r="M282" s="177">
        <v>0</v>
      </c>
      <c r="N282" s="177">
        <v>0</v>
      </c>
      <c r="O282" s="177">
        <v>0</v>
      </c>
      <c r="P282" s="177">
        <v>0</v>
      </c>
      <c r="Q282" s="177">
        <v>0</v>
      </c>
      <c r="R282" s="177">
        <v>0</v>
      </c>
      <c r="S282" s="177">
        <v>0</v>
      </c>
      <c r="T282" s="177">
        <v>0</v>
      </c>
      <c r="U282" s="177">
        <v>0</v>
      </c>
      <c r="V282" s="177">
        <v>0</v>
      </c>
      <c r="W282" s="177">
        <v>0</v>
      </c>
      <c r="X282" s="177">
        <v>0</v>
      </c>
      <c r="Y282" s="177">
        <v>0</v>
      </c>
      <c r="Z282" s="177">
        <v>0</v>
      </c>
      <c r="AA282" s="177">
        <v>0</v>
      </c>
      <c r="AB282" s="177">
        <v>0</v>
      </c>
      <c r="AC282" s="177">
        <v>0</v>
      </c>
      <c r="AD282" s="177">
        <v>0</v>
      </c>
      <c r="AE282" s="177">
        <v>86.4</v>
      </c>
      <c r="AF282" s="177">
        <v>0</v>
      </c>
      <c r="AG282" s="177">
        <v>207.36</v>
      </c>
      <c r="AH282" s="177">
        <v>0</v>
      </c>
      <c r="AI282" s="177">
        <v>207.36</v>
      </c>
      <c r="AJ282" s="177">
        <v>207.36</v>
      </c>
      <c r="AK282" s="177">
        <v>207.36</v>
      </c>
      <c r="AL282" s="177">
        <v>120.96</v>
      </c>
      <c r="AM282" s="177"/>
      <c r="AN282" s="177"/>
      <c r="AO282" s="173">
        <f t="shared" si="24"/>
        <v>1036.8</v>
      </c>
      <c r="AP282" s="177">
        <f t="shared" si="25"/>
        <v>115.20000000000005</v>
      </c>
      <c r="AQ282" s="50" t="s">
        <v>1358</v>
      </c>
      <c r="AR282" s="58" t="s">
        <v>1107</v>
      </c>
    </row>
    <row r="283" spans="1:58" s="40" customFormat="1" ht="50.15" customHeight="1">
      <c r="A283" s="207" t="s">
        <v>1390</v>
      </c>
      <c r="B283" s="14" t="s">
        <v>1105</v>
      </c>
      <c r="C283" s="14" t="s">
        <v>135</v>
      </c>
      <c r="D283" s="203" t="s">
        <v>96</v>
      </c>
      <c r="E283" s="203" t="s">
        <v>1431</v>
      </c>
      <c r="F283" s="203" t="s">
        <v>1417</v>
      </c>
      <c r="G283" s="39" t="s">
        <v>1104</v>
      </c>
      <c r="H283" s="14" t="s">
        <v>10</v>
      </c>
      <c r="I283" s="202">
        <v>42217</v>
      </c>
      <c r="J283" s="177">
        <v>1152</v>
      </c>
      <c r="K283" s="177">
        <f t="shared" si="22"/>
        <v>115.2</v>
      </c>
      <c r="L283" s="177">
        <f t="shared" si="23"/>
        <v>1036.8</v>
      </c>
      <c r="M283" s="177">
        <v>0</v>
      </c>
      <c r="N283" s="177">
        <v>0</v>
      </c>
      <c r="O283" s="177">
        <v>0</v>
      </c>
      <c r="P283" s="177">
        <v>0</v>
      </c>
      <c r="Q283" s="177">
        <v>0</v>
      </c>
      <c r="R283" s="177">
        <v>0</v>
      </c>
      <c r="S283" s="177">
        <v>0</v>
      </c>
      <c r="T283" s="177">
        <v>0</v>
      </c>
      <c r="U283" s="177">
        <v>0</v>
      </c>
      <c r="V283" s="177">
        <v>0</v>
      </c>
      <c r="W283" s="177">
        <v>0</v>
      </c>
      <c r="X283" s="177">
        <v>0</v>
      </c>
      <c r="Y283" s="177">
        <v>0</v>
      </c>
      <c r="Z283" s="177">
        <v>0</v>
      </c>
      <c r="AA283" s="177">
        <v>0</v>
      </c>
      <c r="AB283" s="177">
        <v>0</v>
      </c>
      <c r="AC283" s="177">
        <v>0</v>
      </c>
      <c r="AD283" s="177">
        <v>0</v>
      </c>
      <c r="AE283" s="177">
        <v>86.4</v>
      </c>
      <c r="AF283" s="177">
        <v>0</v>
      </c>
      <c r="AG283" s="177">
        <v>207.36</v>
      </c>
      <c r="AH283" s="177">
        <v>0</v>
      </c>
      <c r="AI283" s="177">
        <v>207.36</v>
      </c>
      <c r="AJ283" s="177">
        <v>207.36</v>
      </c>
      <c r="AK283" s="177">
        <v>207.36</v>
      </c>
      <c r="AL283" s="177">
        <v>120.96</v>
      </c>
      <c r="AM283" s="177"/>
      <c r="AN283" s="177"/>
      <c r="AO283" s="173">
        <f t="shared" si="24"/>
        <v>1036.8</v>
      </c>
      <c r="AP283" s="177">
        <f t="shared" si="25"/>
        <v>115.20000000000005</v>
      </c>
      <c r="AQ283" s="50" t="s">
        <v>1464</v>
      </c>
      <c r="AR283" s="58" t="s">
        <v>1107</v>
      </c>
    </row>
    <row r="284" spans="1:58" s="40" customFormat="1" ht="50.15" customHeight="1">
      <c r="A284" s="207" t="s">
        <v>1391</v>
      </c>
      <c r="B284" s="14" t="s">
        <v>1105</v>
      </c>
      <c r="C284" s="14" t="s">
        <v>135</v>
      </c>
      <c r="D284" s="203" t="s">
        <v>96</v>
      </c>
      <c r="E284" s="203" t="s">
        <v>1432</v>
      </c>
      <c r="F284" s="203" t="s">
        <v>1417</v>
      </c>
      <c r="G284" s="39" t="s">
        <v>1104</v>
      </c>
      <c r="H284" s="14" t="s">
        <v>10</v>
      </c>
      <c r="I284" s="202">
        <v>42217</v>
      </c>
      <c r="J284" s="177">
        <v>1152</v>
      </c>
      <c r="K284" s="177">
        <f t="shared" si="22"/>
        <v>115.2</v>
      </c>
      <c r="L284" s="177">
        <f t="shared" si="23"/>
        <v>1036.8</v>
      </c>
      <c r="M284" s="177">
        <v>0</v>
      </c>
      <c r="N284" s="177">
        <v>0</v>
      </c>
      <c r="O284" s="177">
        <v>0</v>
      </c>
      <c r="P284" s="177">
        <v>0</v>
      </c>
      <c r="Q284" s="177">
        <v>0</v>
      </c>
      <c r="R284" s="177">
        <v>0</v>
      </c>
      <c r="S284" s="177">
        <v>0</v>
      </c>
      <c r="T284" s="177">
        <v>0</v>
      </c>
      <c r="U284" s="177">
        <v>0</v>
      </c>
      <c r="V284" s="177">
        <v>0</v>
      </c>
      <c r="W284" s="177">
        <v>0</v>
      </c>
      <c r="X284" s="177">
        <v>0</v>
      </c>
      <c r="Y284" s="177">
        <v>0</v>
      </c>
      <c r="Z284" s="177">
        <v>0</v>
      </c>
      <c r="AA284" s="177">
        <v>0</v>
      </c>
      <c r="AB284" s="177">
        <v>0</v>
      </c>
      <c r="AC284" s="177">
        <v>0</v>
      </c>
      <c r="AD284" s="177">
        <v>0</v>
      </c>
      <c r="AE284" s="177">
        <v>86.4</v>
      </c>
      <c r="AF284" s="177">
        <v>0</v>
      </c>
      <c r="AG284" s="177">
        <v>207.36</v>
      </c>
      <c r="AH284" s="177">
        <v>0</v>
      </c>
      <c r="AI284" s="177">
        <v>207.36</v>
      </c>
      <c r="AJ284" s="177">
        <v>207.36</v>
      </c>
      <c r="AK284" s="177">
        <v>207.36</v>
      </c>
      <c r="AL284" s="177">
        <v>120.96</v>
      </c>
      <c r="AM284" s="177"/>
      <c r="AN284" s="177"/>
      <c r="AO284" s="173">
        <f t="shared" si="24"/>
        <v>1036.8</v>
      </c>
      <c r="AP284" s="177">
        <f t="shared" si="25"/>
        <v>115.20000000000005</v>
      </c>
      <c r="AQ284" s="50" t="s">
        <v>1465</v>
      </c>
      <c r="AR284" s="58" t="s">
        <v>1466</v>
      </c>
      <c r="BF284" s="40" t="s">
        <v>2306</v>
      </c>
    </row>
    <row r="285" spans="1:58" s="40" customFormat="1" ht="50.15" customHeight="1">
      <c r="A285" s="207" t="s">
        <v>1392</v>
      </c>
      <c r="B285" s="14" t="s">
        <v>1105</v>
      </c>
      <c r="C285" s="14" t="s">
        <v>135</v>
      </c>
      <c r="D285" s="203" t="s">
        <v>96</v>
      </c>
      <c r="E285" s="203" t="s">
        <v>1433</v>
      </c>
      <c r="F285" s="203" t="s">
        <v>1417</v>
      </c>
      <c r="G285" s="39" t="s">
        <v>1104</v>
      </c>
      <c r="H285" s="14" t="s">
        <v>10</v>
      </c>
      <c r="I285" s="202">
        <v>42217</v>
      </c>
      <c r="J285" s="177">
        <v>1152</v>
      </c>
      <c r="K285" s="177">
        <f t="shared" si="22"/>
        <v>115.2</v>
      </c>
      <c r="L285" s="177">
        <f t="shared" si="23"/>
        <v>1036.8</v>
      </c>
      <c r="M285" s="177">
        <v>0</v>
      </c>
      <c r="N285" s="177">
        <v>0</v>
      </c>
      <c r="O285" s="177">
        <v>0</v>
      </c>
      <c r="P285" s="177">
        <v>0</v>
      </c>
      <c r="Q285" s="177">
        <v>0</v>
      </c>
      <c r="R285" s="177">
        <v>0</v>
      </c>
      <c r="S285" s="177">
        <v>0</v>
      </c>
      <c r="T285" s="177">
        <v>0</v>
      </c>
      <c r="U285" s="177">
        <v>0</v>
      </c>
      <c r="V285" s="177">
        <v>0</v>
      </c>
      <c r="W285" s="177">
        <v>0</v>
      </c>
      <c r="X285" s="177">
        <v>0</v>
      </c>
      <c r="Y285" s="177">
        <v>0</v>
      </c>
      <c r="Z285" s="177">
        <v>0</v>
      </c>
      <c r="AA285" s="177">
        <v>0</v>
      </c>
      <c r="AB285" s="177">
        <v>0</v>
      </c>
      <c r="AC285" s="177">
        <v>0</v>
      </c>
      <c r="AD285" s="177">
        <v>0</v>
      </c>
      <c r="AE285" s="177">
        <v>86.4</v>
      </c>
      <c r="AF285" s="177">
        <v>0</v>
      </c>
      <c r="AG285" s="177">
        <v>207.36</v>
      </c>
      <c r="AH285" s="177">
        <v>0</v>
      </c>
      <c r="AI285" s="177">
        <v>207.36</v>
      </c>
      <c r="AJ285" s="177">
        <v>207.36</v>
      </c>
      <c r="AK285" s="177">
        <v>207.36</v>
      </c>
      <c r="AL285" s="177">
        <v>120.96</v>
      </c>
      <c r="AM285" s="177"/>
      <c r="AN285" s="177"/>
      <c r="AO285" s="173">
        <f t="shared" si="24"/>
        <v>1036.8</v>
      </c>
      <c r="AP285" s="177">
        <f t="shared" si="25"/>
        <v>115.20000000000005</v>
      </c>
      <c r="AQ285" s="50" t="s">
        <v>1511</v>
      </c>
      <c r="AR285" s="58" t="s">
        <v>1252</v>
      </c>
    </row>
    <row r="286" spans="1:58" s="40" customFormat="1" ht="50.15" customHeight="1">
      <c r="A286" s="207" t="s">
        <v>1393</v>
      </c>
      <c r="B286" s="14" t="s">
        <v>1105</v>
      </c>
      <c r="C286" s="14" t="s">
        <v>135</v>
      </c>
      <c r="D286" s="203" t="s">
        <v>96</v>
      </c>
      <c r="E286" s="203" t="s">
        <v>1434</v>
      </c>
      <c r="F286" s="203" t="s">
        <v>1417</v>
      </c>
      <c r="G286" s="39" t="s">
        <v>1104</v>
      </c>
      <c r="H286" s="14" t="s">
        <v>10</v>
      </c>
      <c r="I286" s="202">
        <v>42217</v>
      </c>
      <c r="J286" s="177">
        <v>1152</v>
      </c>
      <c r="K286" s="177">
        <f t="shared" si="22"/>
        <v>115.2</v>
      </c>
      <c r="L286" s="177">
        <f t="shared" si="23"/>
        <v>1036.8</v>
      </c>
      <c r="M286" s="177">
        <v>0</v>
      </c>
      <c r="N286" s="177">
        <v>0</v>
      </c>
      <c r="O286" s="177">
        <v>0</v>
      </c>
      <c r="P286" s="177">
        <v>0</v>
      </c>
      <c r="Q286" s="177">
        <v>0</v>
      </c>
      <c r="R286" s="177">
        <v>0</v>
      </c>
      <c r="S286" s="177">
        <v>0</v>
      </c>
      <c r="T286" s="177">
        <v>0</v>
      </c>
      <c r="U286" s="177">
        <v>0</v>
      </c>
      <c r="V286" s="177">
        <v>0</v>
      </c>
      <c r="W286" s="177">
        <v>0</v>
      </c>
      <c r="X286" s="177">
        <v>0</v>
      </c>
      <c r="Y286" s="177">
        <v>0</v>
      </c>
      <c r="Z286" s="177">
        <v>0</v>
      </c>
      <c r="AA286" s="177">
        <v>0</v>
      </c>
      <c r="AB286" s="177">
        <v>0</v>
      </c>
      <c r="AC286" s="177">
        <v>0</v>
      </c>
      <c r="AD286" s="177">
        <v>0</v>
      </c>
      <c r="AE286" s="177">
        <v>86.4</v>
      </c>
      <c r="AF286" s="177">
        <v>0</v>
      </c>
      <c r="AG286" s="177">
        <v>207.36</v>
      </c>
      <c r="AH286" s="177">
        <v>0</v>
      </c>
      <c r="AI286" s="177">
        <v>207.36</v>
      </c>
      <c r="AJ286" s="177">
        <v>207.36</v>
      </c>
      <c r="AK286" s="177">
        <v>207.36</v>
      </c>
      <c r="AL286" s="177">
        <v>120.96</v>
      </c>
      <c r="AM286" s="177"/>
      <c r="AN286" s="177"/>
      <c r="AO286" s="173">
        <f t="shared" si="24"/>
        <v>1036.8</v>
      </c>
      <c r="AP286" s="177">
        <f t="shared" si="25"/>
        <v>115.20000000000005</v>
      </c>
      <c r="AQ286" s="50" t="s">
        <v>1460</v>
      </c>
      <c r="AR286" s="58" t="s">
        <v>175</v>
      </c>
    </row>
    <row r="287" spans="1:58" s="40" customFormat="1" ht="50.15" customHeight="1">
      <c r="A287" s="207" t="s">
        <v>1394</v>
      </c>
      <c r="B287" s="14" t="s">
        <v>1105</v>
      </c>
      <c r="C287" s="14" t="s">
        <v>135</v>
      </c>
      <c r="D287" s="203" t="s">
        <v>96</v>
      </c>
      <c r="E287" s="203" t="s">
        <v>1435</v>
      </c>
      <c r="F287" s="203" t="s">
        <v>1417</v>
      </c>
      <c r="G287" s="39" t="s">
        <v>1104</v>
      </c>
      <c r="H287" s="14" t="s">
        <v>10</v>
      </c>
      <c r="I287" s="202">
        <v>42217</v>
      </c>
      <c r="J287" s="177">
        <v>1152</v>
      </c>
      <c r="K287" s="177">
        <f t="shared" si="22"/>
        <v>115.2</v>
      </c>
      <c r="L287" s="177">
        <f t="shared" si="23"/>
        <v>1036.8</v>
      </c>
      <c r="M287" s="177">
        <v>0</v>
      </c>
      <c r="N287" s="177">
        <v>0</v>
      </c>
      <c r="O287" s="177">
        <v>0</v>
      </c>
      <c r="P287" s="177">
        <v>0</v>
      </c>
      <c r="Q287" s="177">
        <v>0</v>
      </c>
      <c r="R287" s="177">
        <v>0</v>
      </c>
      <c r="S287" s="177">
        <v>0</v>
      </c>
      <c r="T287" s="177">
        <v>0</v>
      </c>
      <c r="U287" s="177">
        <v>0</v>
      </c>
      <c r="V287" s="177">
        <v>0</v>
      </c>
      <c r="W287" s="177">
        <v>0</v>
      </c>
      <c r="X287" s="177">
        <v>0</v>
      </c>
      <c r="Y287" s="177">
        <v>0</v>
      </c>
      <c r="Z287" s="177">
        <v>0</v>
      </c>
      <c r="AA287" s="177">
        <v>0</v>
      </c>
      <c r="AB287" s="177">
        <v>0</v>
      </c>
      <c r="AC287" s="177">
        <v>0</v>
      </c>
      <c r="AD287" s="177">
        <v>0</v>
      </c>
      <c r="AE287" s="177">
        <v>86.4</v>
      </c>
      <c r="AF287" s="177">
        <v>0</v>
      </c>
      <c r="AG287" s="177">
        <v>207.36</v>
      </c>
      <c r="AH287" s="177">
        <v>0</v>
      </c>
      <c r="AI287" s="177">
        <v>207.36</v>
      </c>
      <c r="AJ287" s="177">
        <v>207.36</v>
      </c>
      <c r="AK287" s="177">
        <v>207.36</v>
      </c>
      <c r="AL287" s="177">
        <v>120.96</v>
      </c>
      <c r="AM287" s="177"/>
      <c r="AN287" s="177"/>
      <c r="AO287" s="173">
        <f t="shared" si="24"/>
        <v>1036.8</v>
      </c>
      <c r="AP287" s="177">
        <f t="shared" si="25"/>
        <v>115.20000000000005</v>
      </c>
      <c r="AQ287" s="50" t="s">
        <v>1468</v>
      </c>
      <c r="AR287" s="58" t="s">
        <v>143</v>
      </c>
    </row>
    <row r="288" spans="1:58" s="40" customFormat="1" ht="50.15" customHeight="1">
      <c r="A288" s="207" t="s">
        <v>1395</v>
      </c>
      <c r="B288" s="14" t="s">
        <v>1105</v>
      </c>
      <c r="C288" s="14" t="s">
        <v>135</v>
      </c>
      <c r="D288" s="203" t="s">
        <v>96</v>
      </c>
      <c r="E288" s="203" t="s">
        <v>1436</v>
      </c>
      <c r="F288" s="203" t="s">
        <v>1417</v>
      </c>
      <c r="G288" s="39" t="s">
        <v>1104</v>
      </c>
      <c r="H288" s="14" t="s">
        <v>10</v>
      </c>
      <c r="I288" s="202">
        <v>42217</v>
      </c>
      <c r="J288" s="177">
        <v>1152</v>
      </c>
      <c r="K288" s="177">
        <f t="shared" si="22"/>
        <v>115.2</v>
      </c>
      <c r="L288" s="177">
        <f t="shared" si="23"/>
        <v>1036.8</v>
      </c>
      <c r="M288" s="177">
        <v>0</v>
      </c>
      <c r="N288" s="177">
        <v>0</v>
      </c>
      <c r="O288" s="177">
        <v>0</v>
      </c>
      <c r="P288" s="177">
        <v>0</v>
      </c>
      <c r="Q288" s="177">
        <v>0</v>
      </c>
      <c r="R288" s="177">
        <v>0</v>
      </c>
      <c r="S288" s="177">
        <v>0</v>
      </c>
      <c r="T288" s="177">
        <v>0</v>
      </c>
      <c r="U288" s="177">
        <v>0</v>
      </c>
      <c r="V288" s="177">
        <v>0</v>
      </c>
      <c r="W288" s="177">
        <v>0</v>
      </c>
      <c r="X288" s="177">
        <v>0</v>
      </c>
      <c r="Y288" s="177">
        <v>0</v>
      </c>
      <c r="Z288" s="177">
        <v>0</v>
      </c>
      <c r="AA288" s="177">
        <v>0</v>
      </c>
      <c r="AB288" s="177">
        <v>0</v>
      </c>
      <c r="AC288" s="177">
        <v>0</v>
      </c>
      <c r="AD288" s="177">
        <v>0</v>
      </c>
      <c r="AE288" s="177">
        <v>86.4</v>
      </c>
      <c r="AF288" s="177">
        <v>0</v>
      </c>
      <c r="AG288" s="177">
        <v>207.36</v>
      </c>
      <c r="AH288" s="177">
        <v>0</v>
      </c>
      <c r="AI288" s="177">
        <v>207.36</v>
      </c>
      <c r="AJ288" s="177">
        <v>207.36</v>
      </c>
      <c r="AK288" s="177">
        <v>207.36</v>
      </c>
      <c r="AL288" s="177">
        <v>120.96</v>
      </c>
      <c r="AM288" s="177"/>
      <c r="AN288" s="177"/>
      <c r="AO288" s="173">
        <f t="shared" si="24"/>
        <v>1036.8</v>
      </c>
      <c r="AP288" s="177">
        <f t="shared" si="25"/>
        <v>115.20000000000005</v>
      </c>
      <c r="AQ288" s="50" t="s">
        <v>1469</v>
      </c>
      <c r="AR288" s="58" t="s">
        <v>174</v>
      </c>
    </row>
    <row r="289" spans="1:44" s="40" customFormat="1" ht="50.15" customHeight="1">
      <c r="A289" s="207" t="s">
        <v>1396</v>
      </c>
      <c r="B289" s="14" t="s">
        <v>1105</v>
      </c>
      <c r="C289" s="14" t="s">
        <v>135</v>
      </c>
      <c r="D289" s="203" t="s">
        <v>96</v>
      </c>
      <c r="E289" s="203" t="s">
        <v>1437</v>
      </c>
      <c r="F289" s="203" t="s">
        <v>1417</v>
      </c>
      <c r="G289" s="39" t="s">
        <v>1104</v>
      </c>
      <c r="H289" s="14" t="s">
        <v>10</v>
      </c>
      <c r="I289" s="202">
        <v>42217</v>
      </c>
      <c r="J289" s="177">
        <v>1152</v>
      </c>
      <c r="K289" s="177">
        <f t="shared" ref="K289:K477" si="26">+J289*0.1</f>
        <v>115.2</v>
      </c>
      <c r="L289" s="177">
        <f t="shared" ref="L289:L477" si="27">+J289-K289</f>
        <v>1036.8</v>
      </c>
      <c r="M289" s="177">
        <v>0</v>
      </c>
      <c r="N289" s="177">
        <v>0</v>
      </c>
      <c r="O289" s="177">
        <v>0</v>
      </c>
      <c r="P289" s="177">
        <v>0</v>
      </c>
      <c r="Q289" s="177">
        <v>0</v>
      </c>
      <c r="R289" s="177">
        <v>0</v>
      </c>
      <c r="S289" s="177">
        <v>0</v>
      </c>
      <c r="T289" s="177">
        <v>0</v>
      </c>
      <c r="U289" s="177">
        <v>0</v>
      </c>
      <c r="V289" s="177">
        <v>0</v>
      </c>
      <c r="W289" s="177">
        <v>0</v>
      </c>
      <c r="X289" s="177">
        <v>0</v>
      </c>
      <c r="Y289" s="177">
        <v>0</v>
      </c>
      <c r="Z289" s="177">
        <v>0</v>
      </c>
      <c r="AA289" s="177">
        <v>0</v>
      </c>
      <c r="AB289" s="177">
        <v>0</v>
      </c>
      <c r="AC289" s="177">
        <v>0</v>
      </c>
      <c r="AD289" s="177">
        <v>0</v>
      </c>
      <c r="AE289" s="177">
        <v>86.4</v>
      </c>
      <c r="AF289" s="177">
        <v>0</v>
      </c>
      <c r="AG289" s="177">
        <v>207.36</v>
      </c>
      <c r="AH289" s="177">
        <v>0</v>
      </c>
      <c r="AI289" s="177">
        <v>207.36</v>
      </c>
      <c r="AJ289" s="177">
        <v>207.36</v>
      </c>
      <c r="AK289" s="177">
        <v>207.36</v>
      </c>
      <c r="AL289" s="177">
        <v>120.96</v>
      </c>
      <c r="AM289" s="177"/>
      <c r="AN289" s="177"/>
      <c r="AO289" s="173">
        <f t="shared" si="24"/>
        <v>1036.8</v>
      </c>
      <c r="AP289" s="177">
        <f t="shared" si="25"/>
        <v>115.20000000000005</v>
      </c>
      <c r="AQ289" s="50" t="s">
        <v>1465</v>
      </c>
      <c r="AR289" s="58" t="s">
        <v>1470</v>
      </c>
    </row>
    <row r="290" spans="1:44" s="40" customFormat="1" ht="50.15" customHeight="1">
      <c r="A290" s="207" t="s">
        <v>1397</v>
      </c>
      <c r="B290" s="14" t="s">
        <v>1105</v>
      </c>
      <c r="C290" s="14" t="s">
        <v>135</v>
      </c>
      <c r="D290" s="203" t="s">
        <v>96</v>
      </c>
      <c r="E290" s="203" t="s">
        <v>1438</v>
      </c>
      <c r="F290" s="203" t="s">
        <v>1417</v>
      </c>
      <c r="G290" s="39" t="s">
        <v>1104</v>
      </c>
      <c r="H290" s="14" t="s">
        <v>10</v>
      </c>
      <c r="I290" s="202">
        <v>42217</v>
      </c>
      <c r="J290" s="177">
        <v>1152</v>
      </c>
      <c r="K290" s="177">
        <f t="shared" si="26"/>
        <v>115.2</v>
      </c>
      <c r="L290" s="177">
        <f t="shared" si="27"/>
        <v>1036.8</v>
      </c>
      <c r="M290" s="177">
        <v>0</v>
      </c>
      <c r="N290" s="177">
        <v>0</v>
      </c>
      <c r="O290" s="177">
        <v>0</v>
      </c>
      <c r="P290" s="177">
        <v>0</v>
      </c>
      <c r="Q290" s="177">
        <v>0</v>
      </c>
      <c r="R290" s="177">
        <v>0</v>
      </c>
      <c r="S290" s="177">
        <v>0</v>
      </c>
      <c r="T290" s="177">
        <v>0</v>
      </c>
      <c r="U290" s="177">
        <v>0</v>
      </c>
      <c r="V290" s="177">
        <v>0</v>
      </c>
      <c r="W290" s="177">
        <v>0</v>
      </c>
      <c r="X290" s="177">
        <v>0</v>
      </c>
      <c r="Y290" s="177">
        <v>0</v>
      </c>
      <c r="Z290" s="177">
        <v>0</v>
      </c>
      <c r="AA290" s="177">
        <v>0</v>
      </c>
      <c r="AB290" s="177">
        <v>0</v>
      </c>
      <c r="AC290" s="177">
        <v>0</v>
      </c>
      <c r="AD290" s="177">
        <v>0</v>
      </c>
      <c r="AE290" s="177">
        <v>86.4</v>
      </c>
      <c r="AF290" s="177">
        <v>0</v>
      </c>
      <c r="AG290" s="177">
        <v>207.36</v>
      </c>
      <c r="AH290" s="177">
        <v>0</v>
      </c>
      <c r="AI290" s="177">
        <v>207.36</v>
      </c>
      <c r="AJ290" s="177">
        <v>207.36</v>
      </c>
      <c r="AK290" s="177">
        <v>207.36</v>
      </c>
      <c r="AL290" s="177">
        <v>120.96</v>
      </c>
      <c r="AM290" s="177"/>
      <c r="AN290" s="177"/>
      <c r="AO290" s="173">
        <f t="shared" si="24"/>
        <v>1036.8</v>
      </c>
      <c r="AP290" s="177">
        <f t="shared" si="25"/>
        <v>115.20000000000005</v>
      </c>
      <c r="AQ290" s="50" t="s">
        <v>1472</v>
      </c>
      <c r="AR290" s="58" t="s">
        <v>154</v>
      </c>
    </row>
    <row r="291" spans="1:44" s="40" customFormat="1" ht="50.15" customHeight="1">
      <c r="A291" s="207" t="s">
        <v>1398</v>
      </c>
      <c r="B291" s="14" t="s">
        <v>1105</v>
      </c>
      <c r="C291" s="14" t="s">
        <v>135</v>
      </c>
      <c r="D291" s="203" t="s">
        <v>96</v>
      </c>
      <c r="E291" s="203" t="s">
        <v>1439</v>
      </c>
      <c r="F291" s="203" t="s">
        <v>1417</v>
      </c>
      <c r="G291" s="39" t="s">
        <v>1104</v>
      </c>
      <c r="H291" s="14" t="s">
        <v>10</v>
      </c>
      <c r="I291" s="202">
        <v>42217</v>
      </c>
      <c r="J291" s="177">
        <v>1152</v>
      </c>
      <c r="K291" s="177">
        <f t="shared" si="26"/>
        <v>115.2</v>
      </c>
      <c r="L291" s="177">
        <f t="shared" si="27"/>
        <v>1036.8</v>
      </c>
      <c r="M291" s="177">
        <v>0</v>
      </c>
      <c r="N291" s="177">
        <v>0</v>
      </c>
      <c r="O291" s="177">
        <v>0</v>
      </c>
      <c r="P291" s="177">
        <v>0</v>
      </c>
      <c r="Q291" s="177">
        <v>0</v>
      </c>
      <c r="R291" s="177">
        <v>0</v>
      </c>
      <c r="S291" s="177">
        <v>0</v>
      </c>
      <c r="T291" s="177">
        <v>0</v>
      </c>
      <c r="U291" s="177">
        <v>0</v>
      </c>
      <c r="V291" s="177">
        <v>0</v>
      </c>
      <c r="W291" s="177">
        <v>0</v>
      </c>
      <c r="X291" s="177">
        <v>0</v>
      </c>
      <c r="Y291" s="177">
        <v>0</v>
      </c>
      <c r="Z291" s="177">
        <v>0</v>
      </c>
      <c r="AA291" s="177">
        <v>0</v>
      </c>
      <c r="AB291" s="177">
        <v>0</v>
      </c>
      <c r="AC291" s="177">
        <v>0</v>
      </c>
      <c r="AD291" s="177">
        <v>0</v>
      </c>
      <c r="AE291" s="177">
        <v>86.4</v>
      </c>
      <c r="AF291" s="177">
        <v>0</v>
      </c>
      <c r="AG291" s="177">
        <v>207.36</v>
      </c>
      <c r="AH291" s="177">
        <v>0</v>
      </c>
      <c r="AI291" s="177">
        <v>207.36</v>
      </c>
      <c r="AJ291" s="177">
        <v>207.36</v>
      </c>
      <c r="AK291" s="177">
        <v>207.36</v>
      </c>
      <c r="AL291" s="177">
        <v>120.96</v>
      </c>
      <c r="AM291" s="177"/>
      <c r="AN291" s="177"/>
      <c r="AO291" s="173">
        <f t="shared" si="24"/>
        <v>1036.8</v>
      </c>
      <c r="AP291" s="177">
        <f t="shared" si="25"/>
        <v>115.20000000000005</v>
      </c>
      <c r="AQ291" s="50" t="s">
        <v>1739</v>
      </c>
      <c r="AR291" s="58" t="s">
        <v>1100</v>
      </c>
    </row>
    <row r="292" spans="1:44" s="40" customFormat="1" ht="50.15" customHeight="1">
      <c r="A292" s="207" t="s">
        <v>1399</v>
      </c>
      <c r="B292" s="14" t="s">
        <v>1105</v>
      </c>
      <c r="C292" s="14" t="s">
        <v>135</v>
      </c>
      <c r="D292" s="203" t="s">
        <v>96</v>
      </c>
      <c r="E292" s="203" t="s">
        <v>1440</v>
      </c>
      <c r="F292" s="203" t="s">
        <v>1417</v>
      </c>
      <c r="G292" s="39" t="s">
        <v>1104</v>
      </c>
      <c r="H292" s="14" t="s">
        <v>10</v>
      </c>
      <c r="I292" s="202">
        <v>42217</v>
      </c>
      <c r="J292" s="177">
        <v>1152</v>
      </c>
      <c r="K292" s="177">
        <f t="shared" si="26"/>
        <v>115.2</v>
      </c>
      <c r="L292" s="177">
        <f t="shared" si="27"/>
        <v>1036.8</v>
      </c>
      <c r="M292" s="177">
        <v>0</v>
      </c>
      <c r="N292" s="177">
        <v>0</v>
      </c>
      <c r="O292" s="177">
        <v>0</v>
      </c>
      <c r="P292" s="177">
        <v>0</v>
      </c>
      <c r="Q292" s="177">
        <v>0</v>
      </c>
      <c r="R292" s="177">
        <v>0</v>
      </c>
      <c r="S292" s="177">
        <v>0</v>
      </c>
      <c r="T292" s="177">
        <v>0</v>
      </c>
      <c r="U292" s="177">
        <v>0</v>
      </c>
      <c r="V292" s="177">
        <v>0</v>
      </c>
      <c r="W292" s="177">
        <v>0</v>
      </c>
      <c r="X292" s="177">
        <v>0</v>
      </c>
      <c r="Y292" s="177">
        <v>0</v>
      </c>
      <c r="Z292" s="177">
        <v>0</v>
      </c>
      <c r="AA292" s="177">
        <v>0</v>
      </c>
      <c r="AB292" s="177">
        <v>0</v>
      </c>
      <c r="AC292" s="177">
        <v>0</v>
      </c>
      <c r="AD292" s="177">
        <v>0</v>
      </c>
      <c r="AE292" s="177">
        <v>86.4</v>
      </c>
      <c r="AF292" s="177">
        <v>0</v>
      </c>
      <c r="AG292" s="177">
        <v>207.36</v>
      </c>
      <c r="AH292" s="177">
        <v>0</v>
      </c>
      <c r="AI292" s="177">
        <v>207.36</v>
      </c>
      <c r="AJ292" s="177">
        <v>207.36</v>
      </c>
      <c r="AK292" s="177">
        <v>207.36</v>
      </c>
      <c r="AL292" s="177">
        <v>120.96</v>
      </c>
      <c r="AM292" s="177"/>
      <c r="AN292" s="177"/>
      <c r="AO292" s="173">
        <f t="shared" si="24"/>
        <v>1036.8</v>
      </c>
      <c r="AP292" s="177">
        <f t="shared" si="25"/>
        <v>115.20000000000005</v>
      </c>
      <c r="AQ292" s="50" t="s">
        <v>1738</v>
      </c>
      <c r="AR292" s="58" t="s">
        <v>1316</v>
      </c>
    </row>
    <row r="293" spans="1:44" s="40" customFormat="1" ht="50.15" customHeight="1">
      <c r="A293" s="207" t="s">
        <v>1400</v>
      </c>
      <c r="B293" s="14" t="s">
        <v>1105</v>
      </c>
      <c r="C293" s="14" t="s">
        <v>135</v>
      </c>
      <c r="D293" s="203" t="s">
        <v>96</v>
      </c>
      <c r="E293" s="203" t="s">
        <v>1441</v>
      </c>
      <c r="F293" s="203" t="s">
        <v>1417</v>
      </c>
      <c r="G293" s="39" t="s">
        <v>1104</v>
      </c>
      <c r="H293" s="14" t="s">
        <v>10</v>
      </c>
      <c r="I293" s="202">
        <v>42217</v>
      </c>
      <c r="J293" s="177">
        <v>1152</v>
      </c>
      <c r="K293" s="177">
        <f t="shared" si="26"/>
        <v>115.2</v>
      </c>
      <c r="L293" s="177">
        <f t="shared" si="27"/>
        <v>1036.8</v>
      </c>
      <c r="M293" s="177">
        <v>0</v>
      </c>
      <c r="N293" s="177">
        <v>0</v>
      </c>
      <c r="O293" s="177">
        <v>0</v>
      </c>
      <c r="P293" s="177">
        <v>0</v>
      </c>
      <c r="Q293" s="177">
        <v>0</v>
      </c>
      <c r="R293" s="177">
        <v>0</v>
      </c>
      <c r="S293" s="177">
        <v>0</v>
      </c>
      <c r="T293" s="177">
        <v>0</v>
      </c>
      <c r="U293" s="177">
        <v>0</v>
      </c>
      <c r="V293" s="177">
        <v>0</v>
      </c>
      <c r="W293" s="177">
        <v>0</v>
      </c>
      <c r="X293" s="177">
        <v>0</v>
      </c>
      <c r="Y293" s="177">
        <v>0</v>
      </c>
      <c r="Z293" s="177">
        <v>0</v>
      </c>
      <c r="AA293" s="177">
        <v>0</v>
      </c>
      <c r="AB293" s="177">
        <v>0</v>
      </c>
      <c r="AC293" s="177">
        <v>0</v>
      </c>
      <c r="AD293" s="177">
        <v>0</v>
      </c>
      <c r="AE293" s="177">
        <v>86.4</v>
      </c>
      <c r="AF293" s="177">
        <v>0</v>
      </c>
      <c r="AG293" s="177">
        <v>207.36</v>
      </c>
      <c r="AH293" s="177">
        <v>0</v>
      </c>
      <c r="AI293" s="177">
        <v>207.36</v>
      </c>
      <c r="AJ293" s="177">
        <v>207.36</v>
      </c>
      <c r="AK293" s="177">
        <v>207.36</v>
      </c>
      <c r="AL293" s="177">
        <v>120.96</v>
      </c>
      <c r="AM293" s="177"/>
      <c r="AN293" s="177"/>
      <c r="AO293" s="173">
        <f t="shared" si="24"/>
        <v>1036.8</v>
      </c>
      <c r="AP293" s="177">
        <f t="shared" si="25"/>
        <v>115.20000000000005</v>
      </c>
      <c r="AQ293" s="50" t="s">
        <v>1473</v>
      </c>
      <c r="AR293" s="58" t="s">
        <v>1316</v>
      </c>
    </row>
    <row r="294" spans="1:44" s="40" customFormat="1" ht="50.15" customHeight="1">
      <c r="A294" s="207" t="s">
        <v>1401</v>
      </c>
      <c r="B294" s="14" t="s">
        <v>1105</v>
      </c>
      <c r="C294" s="14" t="s">
        <v>135</v>
      </c>
      <c r="D294" s="203" t="s">
        <v>96</v>
      </c>
      <c r="E294" s="203" t="s">
        <v>1442</v>
      </c>
      <c r="F294" s="203" t="s">
        <v>1417</v>
      </c>
      <c r="G294" s="39" t="s">
        <v>1104</v>
      </c>
      <c r="H294" s="14" t="s">
        <v>10</v>
      </c>
      <c r="I294" s="202">
        <v>42217</v>
      </c>
      <c r="J294" s="177">
        <v>1152</v>
      </c>
      <c r="K294" s="177">
        <f t="shared" si="26"/>
        <v>115.2</v>
      </c>
      <c r="L294" s="177">
        <f t="shared" si="27"/>
        <v>1036.8</v>
      </c>
      <c r="M294" s="177">
        <v>0</v>
      </c>
      <c r="N294" s="177">
        <v>0</v>
      </c>
      <c r="O294" s="177">
        <v>0</v>
      </c>
      <c r="P294" s="177">
        <v>0</v>
      </c>
      <c r="Q294" s="177">
        <v>0</v>
      </c>
      <c r="R294" s="177">
        <v>0</v>
      </c>
      <c r="S294" s="177">
        <v>0</v>
      </c>
      <c r="T294" s="177">
        <v>0</v>
      </c>
      <c r="U294" s="177">
        <v>0</v>
      </c>
      <c r="V294" s="177">
        <v>0</v>
      </c>
      <c r="W294" s="177">
        <v>0</v>
      </c>
      <c r="X294" s="177">
        <v>0</v>
      </c>
      <c r="Y294" s="177">
        <v>0</v>
      </c>
      <c r="Z294" s="177">
        <v>0</v>
      </c>
      <c r="AA294" s="177">
        <v>0</v>
      </c>
      <c r="AB294" s="177">
        <v>0</v>
      </c>
      <c r="AC294" s="177">
        <v>0</v>
      </c>
      <c r="AD294" s="177">
        <v>0</v>
      </c>
      <c r="AE294" s="177">
        <v>86.4</v>
      </c>
      <c r="AF294" s="177">
        <v>0</v>
      </c>
      <c r="AG294" s="177">
        <v>207.36</v>
      </c>
      <c r="AH294" s="177">
        <v>0</v>
      </c>
      <c r="AI294" s="177">
        <v>207.36</v>
      </c>
      <c r="AJ294" s="177">
        <v>207.36</v>
      </c>
      <c r="AK294" s="177">
        <v>207.36</v>
      </c>
      <c r="AL294" s="177">
        <v>120.96</v>
      </c>
      <c r="AM294" s="177"/>
      <c r="AN294" s="177"/>
      <c r="AO294" s="173">
        <f t="shared" si="24"/>
        <v>1036.8</v>
      </c>
      <c r="AP294" s="177">
        <f t="shared" si="25"/>
        <v>115.20000000000005</v>
      </c>
      <c r="AQ294" s="50" t="s">
        <v>1474</v>
      </c>
      <c r="AR294" s="58" t="s">
        <v>1316</v>
      </c>
    </row>
    <row r="295" spans="1:44" s="40" customFormat="1" ht="50.15" customHeight="1">
      <c r="A295" s="207" t="s">
        <v>1402</v>
      </c>
      <c r="B295" s="14" t="s">
        <v>1105</v>
      </c>
      <c r="C295" s="14" t="s">
        <v>135</v>
      </c>
      <c r="D295" s="203" t="s">
        <v>96</v>
      </c>
      <c r="E295" s="203" t="s">
        <v>1443</v>
      </c>
      <c r="F295" s="203" t="s">
        <v>1417</v>
      </c>
      <c r="G295" s="39" t="s">
        <v>1104</v>
      </c>
      <c r="H295" s="14" t="s">
        <v>10</v>
      </c>
      <c r="I295" s="202">
        <v>42217</v>
      </c>
      <c r="J295" s="177">
        <v>1152</v>
      </c>
      <c r="K295" s="177">
        <f t="shared" si="26"/>
        <v>115.2</v>
      </c>
      <c r="L295" s="177">
        <f t="shared" si="27"/>
        <v>1036.8</v>
      </c>
      <c r="M295" s="177">
        <v>0</v>
      </c>
      <c r="N295" s="177">
        <v>0</v>
      </c>
      <c r="O295" s="177">
        <v>0</v>
      </c>
      <c r="P295" s="177">
        <v>0</v>
      </c>
      <c r="Q295" s="177">
        <v>0</v>
      </c>
      <c r="R295" s="177">
        <v>0</v>
      </c>
      <c r="S295" s="177">
        <v>0</v>
      </c>
      <c r="T295" s="177">
        <v>0</v>
      </c>
      <c r="U295" s="177">
        <v>0</v>
      </c>
      <c r="V295" s="177">
        <v>0</v>
      </c>
      <c r="W295" s="177">
        <v>0</v>
      </c>
      <c r="X295" s="177">
        <v>0</v>
      </c>
      <c r="Y295" s="177">
        <v>0</v>
      </c>
      <c r="Z295" s="177">
        <v>0</v>
      </c>
      <c r="AA295" s="177">
        <v>0</v>
      </c>
      <c r="AB295" s="177">
        <v>0</v>
      </c>
      <c r="AC295" s="177">
        <v>0</v>
      </c>
      <c r="AD295" s="177">
        <v>0</v>
      </c>
      <c r="AE295" s="177">
        <v>86.4</v>
      </c>
      <c r="AF295" s="177">
        <v>0</v>
      </c>
      <c r="AG295" s="177">
        <v>207.36</v>
      </c>
      <c r="AH295" s="177">
        <v>0</v>
      </c>
      <c r="AI295" s="177">
        <v>207.36</v>
      </c>
      <c r="AJ295" s="177">
        <v>207.36</v>
      </c>
      <c r="AK295" s="177">
        <v>207.36</v>
      </c>
      <c r="AL295" s="177">
        <v>120.96</v>
      </c>
      <c r="AM295" s="177"/>
      <c r="AN295" s="177"/>
      <c r="AO295" s="173">
        <f t="shared" si="24"/>
        <v>1036.8</v>
      </c>
      <c r="AP295" s="177">
        <f t="shared" si="25"/>
        <v>115.20000000000005</v>
      </c>
      <c r="AQ295" s="50" t="s">
        <v>1794</v>
      </c>
      <c r="AR295" s="58" t="s">
        <v>1316</v>
      </c>
    </row>
    <row r="296" spans="1:44" s="40" customFormat="1" ht="50.15" customHeight="1">
      <c r="A296" s="207" t="s">
        <v>1403</v>
      </c>
      <c r="B296" s="14" t="s">
        <v>1105</v>
      </c>
      <c r="C296" s="14" t="s">
        <v>135</v>
      </c>
      <c r="D296" s="203" t="s">
        <v>96</v>
      </c>
      <c r="E296" s="203" t="s">
        <v>1444</v>
      </c>
      <c r="F296" s="203" t="s">
        <v>1417</v>
      </c>
      <c r="G296" s="39" t="s">
        <v>1104</v>
      </c>
      <c r="H296" s="14" t="s">
        <v>10</v>
      </c>
      <c r="I296" s="202">
        <v>42217</v>
      </c>
      <c r="J296" s="177">
        <v>1152</v>
      </c>
      <c r="K296" s="177">
        <f t="shared" si="26"/>
        <v>115.2</v>
      </c>
      <c r="L296" s="177">
        <f t="shared" si="27"/>
        <v>1036.8</v>
      </c>
      <c r="M296" s="177">
        <v>0</v>
      </c>
      <c r="N296" s="177">
        <v>0</v>
      </c>
      <c r="O296" s="177">
        <v>0</v>
      </c>
      <c r="P296" s="177">
        <v>0</v>
      </c>
      <c r="Q296" s="177">
        <v>0</v>
      </c>
      <c r="R296" s="177">
        <v>0</v>
      </c>
      <c r="S296" s="177">
        <v>0</v>
      </c>
      <c r="T296" s="177">
        <v>0</v>
      </c>
      <c r="U296" s="177">
        <v>0</v>
      </c>
      <c r="V296" s="177">
        <v>0</v>
      </c>
      <c r="W296" s="177">
        <v>0</v>
      </c>
      <c r="X296" s="177">
        <v>0</v>
      </c>
      <c r="Y296" s="177">
        <v>0</v>
      </c>
      <c r="Z296" s="177">
        <v>0</v>
      </c>
      <c r="AA296" s="177">
        <v>0</v>
      </c>
      <c r="AB296" s="177">
        <v>0</v>
      </c>
      <c r="AC296" s="177">
        <v>0</v>
      </c>
      <c r="AD296" s="177">
        <v>0</v>
      </c>
      <c r="AE296" s="177">
        <v>86.4</v>
      </c>
      <c r="AF296" s="177">
        <v>0</v>
      </c>
      <c r="AG296" s="177">
        <v>207.36</v>
      </c>
      <c r="AH296" s="177">
        <v>0</v>
      </c>
      <c r="AI296" s="177">
        <v>207.36</v>
      </c>
      <c r="AJ296" s="177">
        <v>207.36</v>
      </c>
      <c r="AK296" s="177">
        <v>207.36</v>
      </c>
      <c r="AL296" s="177">
        <v>120.96</v>
      </c>
      <c r="AM296" s="177"/>
      <c r="AN296" s="177"/>
      <c r="AO296" s="173">
        <f t="shared" si="24"/>
        <v>1036.8</v>
      </c>
      <c r="AP296" s="177">
        <f t="shared" si="25"/>
        <v>115.20000000000005</v>
      </c>
      <c r="AQ296" s="50" t="s">
        <v>1475</v>
      </c>
      <c r="AR296" s="58" t="s">
        <v>1316</v>
      </c>
    </row>
    <row r="297" spans="1:44" s="40" customFormat="1" ht="50.15" customHeight="1">
      <c r="A297" s="207" t="s">
        <v>1404</v>
      </c>
      <c r="B297" s="14" t="s">
        <v>1105</v>
      </c>
      <c r="C297" s="14" t="s">
        <v>135</v>
      </c>
      <c r="D297" s="203" t="s">
        <v>96</v>
      </c>
      <c r="E297" s="203" t="s">
        <v>1445</v>
      </c>
      <c r="F297" s="203" t="s">
        <v>1417</v>
      </c>
      <c r="G297" s="39" t="s">
        <v>1104</v>
      </c>
      <c r="H297" s="14" t="s">
        <v>10</v>
      </c>
      <c r="I297" s="202">
        <v>42217</v>
      </c>
      <c r="J297" s="177">
        <v>1152</v>
      </c>
      <c r="K297" s="177">
        <f t="shared" si="26"/>
        <v>115.2</v>
      </c>
      <c r="L297" s="177">
        <f t="shared" si="27"/>
        <v>1036.8</v>
      </c>
      <c r="M297" s="177">
        <v>0</v>
      </c>
      <c r="N297" s="177">
        <v>0</v>
      </c>
      <c r="O297" s="177">
        <v>0</v>
      </c>
      <c r="P297" s="177">
        <v>0</v>
      </c>
      <c r="Q297" s="177">
        <v>0</v>
      </c>
      <c r="R297" s="177">
        <v>0</v>
      </c>
      <c r="S297" s="177">
        <v>0</v>
      </c>
      <c r="T297" s="177">
        <v>0</v>
      </c>
      <c r="U297" s="177">
        <v>0</v>
      </c>
      <c r="V297" s="177">
        <v>0</v>
      </c>
      <c r="W297" s="177">
        <v>0</v>
      </c>
      <c r="X297" s="177">
        <v>0</v>
      </c>
      <c r="Y297" s="177">
        <v>0</v>
      </c>
      <c r="Z297" s="177">
        <v>0</v>
      </c>
      <c r="AA297" s="177">
        <v>0</v>
      </c>
      <c r="AB297" s="177">
        <v>0</v>
      </c>
      <c r="AC297" s="177">
        <v>0</v>
      </c>
      <c r="AD297" s="177">
        <v>0</v>
      </c>
      <c r="AE297" s="177">
        <v>86.4</v>
      </c>
      <c r="AF297" s="177">
        <v>0</v>
      </c>
      <c r="AG297" s="177">
        <v>207.36</v>
      </c>
      <c r="AH297" s="177">
        <v>0</v>
      </c>
      <c r="AI297" s="177">
        <v>207.36</v>
      </c>
      <c r="AJ297" s="177">
        <v>207.36</v>
      </c>
      <c r="AK297" s="177">
        <v>207.36</v>
      </c>
      <c r="AL297" s="177">
        <v>120.96</v>
      </c>
      <c r="AM297" s="177"/>
      <c r="AN297" s="177"/>
      <c r="AO297" s="173">
        <f t="shared" si="24"/>
        <v>1036.8</v>
      </c>
      <c r="AP297" s="177">
        <f t="shared" si="25"/>
        <v>115.20000000000005</v>
      </c>
      <c r="AQ297" s="50" t="s">
        <v>1476</v>
      </c>
      <c r="AR297" s="58" t="s">
        <v>1316</v>
      </c>
    </row>
    <row r="298" spans="1:44" s="40" customFormat="1" ht="50.15" customHeight="1">
      <c r="A298" s="207" t="s">
        <v>1405</v>
      </c>
      <c r="B298" s="14" t="s">
        <v>1105</v>
      </c>
      <c r="C298" s="14" t="s">
        <v>135</v>
      </c>
      <c r="D298" s="203" t="s">
        <v>96</v>
      </c>
      <c r="E298" s="203" t="s">
        <v>1446</v>
      </c>
      <c r="F298" s="203" t="s">
        <v>1417</v>
      </c>
      <c r="G298" s="39" t="s">
        <v>1104</v>
      </c>
      <c r="H298" s="14" t="s">
        <v>10</v>
      </c>
      <c r="I298" s="202">
        <v>42217</v>
      </c>
      <c r="J298" s="177">
        <v>1152</v>
      </c>
      <c r="K298" s="177">
        <f t="shared" si="26"/>
        <v>115.2</v>
      </c>
      <c r="L298" s="177">
        <f t="shared" si="27"/>
        <v>1036.8</v>
      </c>
      <c r="M298" s="177">
        <v>0</v>
      </c>
      <c r="N298" s="177">
        <v>0</v>
      </c>
      <c r="O298" s="177">
        <v>0</v>
      </c>
      <c r="P298" s="177">
        <v>0</v>
      </c>
      <c r="Q298" s="177">
        <v>0</v>
      </c>
      <c r="R298" s="177">
        <v>0</v>
      </c>
      <c r="S298" s="177">
        <v>0</v>
      </c>
      <c r="T298" s="177">
        <v>0</v>
      </c>
      <c r="U298" s="177">
        <v>0</v>
      </c>
      <c r="V298" s="177">
        <v>0</v>
      </c>
      <c r="W298" s="177">
        <v>0</v>
      </c>
      <c r="X298" s="177">
        <v>0</v>
      </c>
      <c r="Y298" s="177">
        <v>0</v>
      </c>
      <c r="Z298" s="177">
        <v>0</v>
      </c>
      <c r="AA298" s="177">
        <v>0</v>
      </c>
      <c r="AB298" s="177">
        <v>0</v>
      </c>
      <c r="AC298" s="177">
        <v>0</v>
      </c>
      <c r="AD298" s="177">
        <v>0</v>
      </c>
      <c r="AE298" s="177">
        <v>86.4</v>
      </c>
      <c r="AF298" s="177">
        <v>0</v>
      </c>
      <c r="AG298" s="177">
        <v>207.36</v>
      </c>
      <c r="AH298" s="177">
        <v>0</v>
      </c>
      <c r="AI298" s="177">
        <v>207.36</v>
      </c>
      <c r="AJ298" s="177">
        <v>207.36</v>
      </c>
      <c r="AK298" s="177">
        <v>207.36</v>
      </c>
      <c r="AL298" s="177">
        <v>120.96</v>
      </c>
      <c r="AM298" s="177"/>
      <c r="AN298" s="177"/>
      <c r="AO298" s="173">
        <f t="shared" ref="AO298:AO369" si="28">SUM(M298:AN298)</f>
        <v>1036.8</v>
      </c>
      <c r="AP298" s="177">
        <f t="shared" ref="AP298:AP369" si="29">J298-AO298</f>
        <v>115.20000000000005</v>
      </c>
      <c r="AQ298" s="50" t="s">
        <v>1477</v>
      </c>
      <c r="AR298" s="58" t="s">
        <v>1096</v>
      </c>
    </row>
    <row r="299" spans="1:44" s="40" customFormat="1" ht="50.15" customHeight="1">
      <c r="A299" s="207" t="s">
        <v>1406</v>
      </c>
      <c r="B299" s="14" t="s">
        <v>1105</v>
      </c>
      <c r="C299" s="14" t="s">
        <v>135</v>
      </c>
      <c r="D299" s="203" t="s">
        <v>96</v>
      </c>
      <c r="E299" s="203" t="s">
        <v>1447</v>
      </c>
      <c r="F299" s="203" t="s">
        <v>1417</v>
      </c>
      <c r="G299" s="39" t="s">
        <v>1104</v>
      </c>
      <c r="H299" s="14" t="s">
        <v>10</v>
      </c>
      <c r="I299" s="202">
        <v>42217</v>
      </c>
      <c r="J299" s="177">
        <v>1152</v>
      </c>
      <c r="K299" s="177">
        <f t="shared" si="26"/>
        <v>115.2</v>
      </c>
      <c r="L299" s="177">
        <f t="shared" si="27"/>
        <v>1036.8</v>
      </c>
      <c r="M299" s="177">
        <v>0</v>
      </c>
      <c r="N299" s="177">
        <v>0</v>
      </c>
      <c r="O299" s="177">
        <v>0</v>
      </c>
      <c r="P299" s="177">
        <v>0</v>
      </c>
      <c r="Q299" s="177">
        <v>0</v>
      </c>
      <c r="R299" s="177">
        <v>0</v>
      </c>
      <c r="S299" s="177">
        <v>0</v>
      </c>
      <c r="T299" s="177">
        <v>0</v>
      </c>
      <c r="U299" s="177">
        <v>0</v>
      </c>
      <c r="V299" s="177">
        <v>0</v>
      </c>
      <c r="W299" s="177">
        <v>0</v>
      </c>
      <c r="X299" s="177">
        <v>0</v>
      </c>
      <c r="Y299" s="177">
        <v>0</v>
      </c>
      <c r="Z299" s="177">
        <v>0</v>
      </c>
      <c r="AA299" s="177">
        <v>0</v>
      </c>
      <c r="AB299" s="177">
        <v>0</v>
      </c>
      <c r="AC299" s="177">
        <v>0</v>
      </c>
      <c r="AD299" s="177">
        <v>0</v>
      </c>
      <c r="AE299" s="177">
        <v>86.4</v>
      </c>
      <c r="AF299" s="177">
        <v>0</v>
      </c>
      <c r="AG299" s="177">
        <v>207.36</v>
      </c>
      <c r="AH299" s="177">
        <v>0</v>
      </c>
      <c r="AI299" s="177">
        <v>207.36</v>
      </c>
      <c r="AJ299" s="177">
        <v>207.36</v>
      </c>
      <c r="AK299" s="177">
        <v>207.36</v>
      </c>
      <c r="AL299" s="177">
        <v>120.96</v>
      </c>
      <c r="AM299" s="177"/>
      <c r="AN299" s="177"/>
      <c r="AO299" s="173">
        <f t="shared" si="28"/>
        <v>1036.8</v>
      </c>
      <c r="AP299" s="177">
        <f t="shared" si="29"/>
        <v>115.20000000000005</v>
      </c>
      <c r="AQ299" s="50" t="s">
        <v>1530</v>
      </c>
      <c r="AR299" s="58" t="s">
        <v>1531</v>
      </c>
    </row>
    <row r="300" spans="1:44" s="40" customFormat="1" ht="50.15" customHeight="1">
      <c r="A300" s="207" t="s">
        <v>1407</v>
      </c>
      <c r="B300" s="14" t="s">
        <v>1105</v>
      </c>
      <c r="C300" s="14" t="s">
        <v>135</v>
      </c>
      <c r="D300" s="203" t="s">
        <v>96</v>
      </c>
      <c r="E300" s="203" t="s">
        <v>1448</v>
      </c>
      <c r="F300" s="203" t="s">
        <v>1417</v>
      </c>
      <c r="G300" s="39" t="s">
        <v>1104</v>
      </c>
      <c r="H300" s="14" t="s">
        <v>10</v>
      </c>
      <c r="I300" s="202">
        <v>42217</v>
      </c>
      <c r="J300" s="177">
        <v>1152</v>
      </c>
      <c r="K300" s="177">
        <f t="shared" si="26"/>
        <v>115.2</v>
      </c>
      <c r="L300" s="177">
        <f t="shared" si="27"/>
        <v>1036.8</v>
      </c>
      <c r="M300" s="177">
        <v>0</v>
      </c>
      <c r="N300" s="177">
        <v>0</v>
      </c>
      <c r="O300" s="177">
        <v>0</v>
      </c>
      <c r="P300" s="177">
        <v>0</v>
      </c>
      <c r="Q300" s="177">
        <v>0</v>
      </c>
      <c r="R300" s="177">
        <v>0</v>
      </c>
      <c r="S300" s="177">
        <v>0</v>
      </c>
      <c r="T300" s="177">
        <v>0</v>
      </c>
      <c r="U300" s="177">
        <v>0</v>
      </c>
      <c r="V300" s="177">
        <v>0</v>
      </c>
      <c r="W300" s="177">
        <v>0</v>
      </c>
      <c r="X300" s="177">
        <v>0</v>
      </c>
      <c r="Y300" s="177">
        <v>0</v>
      </c>
      <c r="Z300" s="177">
        <v>0</v>
      </c>
      <c r="AA300" s="177">
        <v>0</v>
      </c>
      <c r="AB300" s="177">
        <v>0</v>
      </c>
      <c r="AC300" s="177">
        <v>0</v>
      </c>
      <c r="AD300" s="177">
        <v>0</v>
      </c>
      <c r="AE300" s="177">
        <v>86.4</v>
      </c>
      <c r="AF300" s="177">
        <v>0</v>
      </c>
      <c r="AG300" s="177">
        <v>207.36</v>
      </c>
      <c r="AH300" s="177">
        <v>0</v>
      </c>
      <c r="AI300" s="177">
        <v>207.36</v>
      </c>
      <c r="AJ300" s="177">
        <v>207.36</v>
      </c>
      <c r="AK300" s="177">
        <v>207.36</v>
      </c>
      <c r="AL300" s="177">
        <v>120.96</v>
      </c>
      <c r="AM300" s="177"/>
      <c r="AN300" s="177"/>
      <c r="AO300" s="173">
        <f t="shared" si="28"/>
        <v>1036.8</v>
      </c>
      <c r="AP300" s="177">
        <f t="shared" si="29"/>
        <v>115.20000000000005</v>
      </c>
      <c r="AQ300" s="50" t="s">
        <v>1512</v>
      </c>
      <c r="AR300" s="58" t="s">
        <v>1100</v>
      </c>
    </row>
    <row r="301" spans="1:44" s="40" customFormat="1" ht="50.15" customHeight="1">
      <c r="A301" s="207" t="s">
        <v>1408</v>
      </c>
      <c r="B301" s="14" t="s">
        <v>1105</v>
      </c>
      <c r="C301" s="14" t="s">
        <v>135</v>
      </c>
      <c r="D301" s="203" t="s">
        <v>96</v>
      </c>
      <c r="E301" s="203" t="s">
        <v>1449</v>
      </c>
      <c r="F301" s="203" t="s">
        <v>1417</v>
      </c>
      <c r="G301" s="39" t="s">
        <v>1104</v>
      </c>
      <c r="H301" s="14" t="s">
        <v>10</v>
      </c>
      <c r="I301" s="202">
        <v>42217</v>
      </c>
      <c r="J301" s="177">
        <v>1152</v>
      </c>
      <c r="K301" s="177">
        <f t="shared" si="26"/>
        <v>115.2</v>
      </c>
      <c r="L301" s="177">
        <f t="shared" si="27"/>
        <v>1036.8</v>
      </c>
      <c r="M301" s="177">
        <v>0</v>
      </c>
      <c r="N301" s="177">
        <v>0</v>
      </c>
      <c r="O301" s="177">
        <v>0</v>
      </c>
      <c r="P301" s="177">
        <v>0</v>
      </c>
      <c r="Q301" s="177">
        <v>0</v>
      </c>
      <c r="R301" s="177">
        <v>0</v>
      </c>
      <c r="S301" s="177">
        <v>0</v>
      </c>
      <c r="T301" s="177">
        <v>0</v>
      </c>
      <c r="U301" s="177">
        <v>0</v>
      </c>
      <c r="V301" s="177">
        <v>0</v>
      </c>
      <c r="W301" s="177">
        <v>0</v>
      </c>
      <c r="X301" s="177">
        <v>0</v>
      </c>
      <c r="Y301" s="177">
        <v>0</v>
      </c>
      <c r="Z301" s="177">
        <v>0</v>
      </c>
      <c r="AA301" s="177">
        <v>0</v>
      </c>
      <c r="AB301" s="177">
        <v>0</v>
      </c>
      <c r="AC301" s="177">
        <v>0</v>
      </c>
      <c r="AD301" s="177">
        <v>0</v>
      </c>
      <c r="AE301" s="177">
        <v>86.4</v>
      </c>
      <c r="AF301" s="177">
        <v>0</v>
      </c>
      <c r="AG301" s="177">
        <v>207.36</v>
      </c>
      <c r="AH301" s="177">
        <v>0</v>
      </c>
      <c r="AI301" s="177">
        <v>207.36</v>
      </c>
      <c r="AJ301" s="177">
        <v>207.36</v>
      </c>
      <c r="AK301" s="177">
        <v>207.36</v>
      </c>
      <c r="AL301" s="177">
        <v>120.96</v>
      </c>
      <c r="AM301" s="177"/>
      <c r="AN301" s="177"/>
      <c r="AO301" s="173">
        <f t="shared" si="28"/>
        <v>1036.8</v>
      </c>
      <c r="AP301" s="177">
        <f t="shared" si="29"/>
        <v>115.20000000000005</v>
      </c>
      <c r="AQ301" s="50" t="s">
        <v>1844</v>
      </c>
      <c r="AR301" s="58" t="s">
        <v>1801</v>
      </c>
    </row>
    <row r="302" spans="1:44" s="40" customFormat="1" ht="50.15" customHeight="1">
      <c r="A302" s="207" t="s">
        <v>1409</v>
      </c>
      <c r="B302" s="14" t="s">
        <v>1105</v>
      </c>
      <c r="C302" s="14" t="s">
        <v>135</v>
      </c>
      <c r="D302" s="203" t="s">
        <v>96</v>
      </c>
      <c r="E302" s="203" t="s">
        <v>1450</v>
      </c>
      <c r="F302" s="203" t="s">
        <v>1417</v>
      </c>
      <c r="G302" s="39" t="s">
        <v>1104</v>
      </c>
      <c r="H302" s="14" t="s">
        <v>10</v>
      </c>
      <c r="I302" s="202">
        <v>42217</v>
      </c>
      <c r="J302" s="177">
        <v>1152</v>
      </c>
      <c r="K302" s="177">
        <f t="shared" si="26"/>
        <v>115.2</v>
      </c>
      <c r="L302" s="177">
        <f t="shared" si="27"/>
        <v>1036.8</v>
      </c>
      <c r="M302" s="177">
        <v>0</v>
      </c>
      <c r="N302" s="177">
        <v>0</v>
      </c>
      <c r="O302" s="177">
        <v>0</v>
      </c>
      <c r="P302" s="177">
        <v>0</v>
      </c>
      <c r="Q302" s="177">
        <v>0</v>
      </c>
      <c r="R302" s="177">
        <v>0</v>
      </c>
      <c r="S302" s="177">
        <v>0</v>
      </c>
      <c r="T302" s="177">
        <v>0</v>
      </c>
      <c r="U302" s="177">
        <v>0</v>
      </c>
      <c r="V302" s="177">
        <v>0</v>
      </c>
      <c r="W302" s="177">
        <v>0</v>
      </c>
      <c r="X302" s="177">
        <v>0</v>
      </c>
      <c r="Y302" s="177">
        <v>0</v>
      </c>
      <c r="Z302" s="177">
        <v>0</v>
      </c>
      <c r="AA302" s="177">
        <v>0</v>
      </c>
      <c r="AB302" s="177">
        <v>0</v>
      </c>
      <c r="AC302" s="177">
        <v>0</v>
      </c>
      <c r="AD302" s="177">
        <v>0</v>
      </c>
      <c r="AE302" s="177">
        <v>86.4</v>
      </c>
      <c r="AF302" s="177">
        <v>0</v>
      </c>
      <c r="AG302" s="177">
        <v>207.36</v>
      </c>
      <c r="AH302" s="177">
        <v>0</v>
      </c>
      <c r="AI302" s="177">
        <v>207.36</v>
      </c>
      <c r="AJ302" s="177">
        <v>207.36</v>
      </c>
      <c r="AK302" s="177">
        <v>207.36</v>
      </c>
      <c r="AL302" s="177">
        <v>120.96</v>
      </c>
      <c r="AM302" s="177"/>
      <c r="AN302" s="177"/>
      <c r="AO302" s="173">
        <f t="shared" si="28"/>
        <v>1036.8</v>
      </c>
      <c r="AP302" s="177">
        <f t="shared" si="29"/>
        <v>115.20000000000005</v>
      </c>
      <c r="AQ302" s="50" t="s">
        <v>1527</v>
      </c>
      <c r="AR302" s="58" t="s">
        <v>1936</v>
      </c>
    </row>
    <row r="303" spans="1:44" s="40" customFormat="1" ht="50.15" customHeight="1">
      <c r="A303" s="207" t="s">
        <v>1410</v>
      </c>
      <c r="B303" s="14" t="s">
        <v>1105</v>
      </c>
      <c r="C303" s="14" t="s">
        <v>135</v>
      </c>
      <c r="D303" s="203" t="s">
        <v>96</v>
      </c>
      <c r="E303" s="203" t="s">
        <v>1451</v>
      </c>
      <c r="F303" s="203" t="s">
        <v>1417</v>
      </c>
      <c r="G303" s="39" t="s">
        <v>1104</v>
      </c>
      <c r="H303" s="14" t="s">
        <v>10</v>
      </c>
      <c r="I303" s="202">
        <v>42217</v>
      </c>
      <c r="J303" s="177">
        <v>1152</v>
      </c>
      <c r="K303" s="177">
        <f t="shared" si="26"/>
        <v>115.2</v>
      </c>
      <c r="L303" s="177">
        <f t="shared" si="27"/>
        <v>1036.8</v>
      </c>
      <c r="M303" s="177">
        <v>0</v>
      </c>
      <c r="N303" s="177">
        <v>0</v>
      </c>
      <c r="O303" s="177">
        <v>0</v>
      </c>
      <c r="P303" s="177">
        <v>0</v>
      </c>
      <c r="Q303" s="177">
        <v>0</v>
      </c>
      <c r="R303" s="177">
        <v>0</v>
      </c>
      <c r="S303" s="177">
        <v>0</v>
      </c>
      <c r="T303" s="177">
        <v>0</v>
      </c>
      <c r="U303" s="177">
        <v>0</v>
      </c>
      <c r="V303" s="177">
        <v>0</v>
      </c>
      <c r="W303" s="177">
        <v>0</v>
      </c>
      <c r="X303" s="177">
        <v>0</v>
      </c>
      <c r="Y303" s="177">
        <v>0</v>
      </c>
      <c r="Z303" s="177">
        <v>0</v>
      </c>
      <c r="AA303" s="177">
        <v>0</v>
      </c>
      <c r="AB303" s="177">
        <v>0</v>
      </c>
      <c r="AC303" s="177">
        <v>0</v>
      </c>
      <c r="AD303" s="177">
        <v>0</v>
      </c>
      <c r="AE303" s="177">
        <v>86.4</v>
      </c>
      <c r="AF303" s="177">
        <v>0</v>
      </c>
      <c r="AG303" s="177">
        <v>207.36</v>
      </c>
      <c r="AH303" s="177">
        <v>0</v>
      </c>
      <c r="AI303" s="177">
        <v>207.36</v>
      </c>
      <c r="AJ303" s="177">
        <v>207.36</v>
      </c>
      <c r="AK303" s="177">
        <v>207.36</v>
      </c>
      <c r="AL303" s="177">
        <v>120.96</v>
      </c>
      <c r="AM303" s="177"/>
      <c r="AN303" s="177"/>
      <c r="AO303" s="173">
        <f t="shared" si="28"/>
        <v>1036.8</v>
      </c>
      <c r="AP303" s="177">
        <f t="shared" si="29"/>
        <v>115.20000000000005</v>
      </c>
      <c r="AQ303" s="50" t="s">
        <v>1513</v>
      </c>
      <c r="AR303" s="58" t="s">
        <v>1514</v>
      </c>
    </row>
    <row r="304" spans="1:44" s="40" customFormat="1" ht="50.15" customHeight="1">
      <c r="A304" s="207" t="s">
        <v>1411</v>
      </c>
      <c r="B304" s="14" t="s">
        <v>1105</v>
      </c>
      <c r="C304" s="14" t="s">
        <v>135</v>
      </c>
      <c r="D304" s="203" t="s">
        <v>96</v>
      </c>
      <c r="E304" s="203" t="s">
        <v>1452</v>
      </c>
      <c r="F304" s="203" t="s">
        <v>1417</v>
      </c>
      <c r="G304" s="39" t="s">
        <v>1104</v>
      </c>
      <c r="H304" s="14" t="s">
        <v>10</v>
      </c>
      <c r="I304" s="202">
        <v>42217</v>
      </c>
      <c r="J304" s="177">
        <v>1152</v>
      </c>
      <c r="K304" s="177">
        <f t="shared" si="26"/>
        <v>115.2</v>
      </c>
      <c r="L304" s="177">
        <f t="shared" si="27"/>
        <v>1036.8</v>
      </c>
      <c r="M304" s="177">
        <v>0</v>
      </c>
      <c r="N304" s="177">
        <v>0</v>
      </c>
      <c r="O304" s="177">
        <v>0</v>
      </c>
      <c r="P304" s="177">
        <v>0</v>
      </c>
      <c r="Q304" s="177">
        <v>0</v>
      </c>
      <c r="R304" s="177">
        <v>0</v>
      </c>
      <c r="S304" s="177">
        <v>0</v>
      </c>
      <c r="T304" s="177">
        <v>0</v>
      </c>
      <c r="U304" s="177">
        <v>0</v>
      </c>
      <c r="V304" s="177">
        <v>0</v>
      </c>
      <c r="W304" s="177">
        <v>0</v>
      </c>
      <c r="X304" s="177">
        <v>0</v>
      </c>
      <c r="Y304" s="177">
        <v>0</v>
      </c>
      <c r="Z304" s="177">
        <v>0</v>
      </c>
      <c r="AA304" s="177">
        <v>0</v>
      </c>
      <c r="AB304" s="177">
        <v>0</v>
      </c>
      <c r="AC304" s="177">
        <v>0</v>
      </c>
      <c r="AD304" s="177">
        <v>0</v>
      </c>
      <c r="AE304" s="177">
        <v>86.4</v>
      </c>
      <c r="AF304" s="177">
        <v>0</v>
      </c>
      <c r="AG304" s="177">
        <v>207.36</v>
      </c>
      <c r="AH304" s="177">
        <v>0</v>
      </c>
      <c r="AI304" s="177">
        <v>207.36</v>
      </c>
      <c r="AJ304" s="177">
        <v>207.36</v>
      </c>
      <c r="AK304" s="177">
        <v>207.36</v>
      </c>
      <c r="AL304" s="177">
        <v>120.96</v>
      </c>
      <c r="AM304" s="177"/>
      <c r="AN304" s="177"/>
      <c r="AO304" s="173">
        <f t="shared" si="28"/>
        <v>1036.8</v>
      </c>
      <c r="AP304" s="177">
        <f t="shared" si="29"/>
        <v>115.20000000000005</v>
      </c>
      <c r="AQ304" s="50" t="s">
        <v>1301</v>
      </c>
      <c r="AR304" s="58" t="s">
        <v>129</v>
      </c>
    </row>
    <row r="305" spans="1:44" s="40" customFormat="1" ht="50.15" customHeight="1">
      <c r="A305" s="207" t="s">
        <v>1412</v>
      </c>
      <c r="B305" s="14" t="s">
        <v>1105</v>
      </c>
      <c r="C305" s="14" t="s">
        <v>135</v>
      </c>
      <c r="D305" s="203" t="s">
        <v>96</v>
      </c>
      <c r="E305" s="203" t="s">
        <v>1453</v>
      </c>
      <c r="F305" s="203" t="s">
        <v>1417</v>
      </c>
      <c r="G305" s="39" t="s">
        <v>1104</v>
      </c>
      <c r="H305" s="14" t="s">
        <v>10</v>
      </c>
      <c r="I305" s="202">
        <v>42217</v>
      </c>
      <c r="J305" s="177">
        <v>1152</v>
      </c>
      <c r="K305" s="177">
        <f t="shared" si="26"/>
        <v>115.2</v>
      </c>
      <c r="L305" s="177">
        <f t="shared" si="27"/>
        <v>1036.8</v>
      </c>
      <c r="M305" s="177">
        <v>0</v>
      </c>
      <c r="N305" s="177">
        <v>0</v>
      </c>
      <c r="O305" s="177">
        <v>0</v>
      </c>
      <c r="P305" s="177">
        <v>0</v>
      </c>
      <c r="Q305" s="177">
        <v>0</v>
      </c>
      <c r="R305" s="177">
        <v>0</v>
      </c>
      <c r="S305" s="177">
        <v>0</v>
      </c>
      <c r="T305" s="177">
        <v>0</v>
      </c>
      <c r="U305" s="177">
        <v>0</v>
      </c>
      <c r="V305" s="177">
        <v>0</v>
      </c>
      <c r="W305" s="177">
        <v>0</v>
      </c>
      <c r="X305" s="177">
        <v>0</v>
      </c>
      <c r="Y305" s="177">
        <v>0</v>
      </c>
      <c r="Z305" s="177">
        <v>0</v>
      </c>
      <c r="AA305" s="177">
        <v>0</v>
      </c>
      <c r="AB305" s="177">
        <v>0</v>
      </c>
      <c r="AC305" s="177">
        <v>0</v>
      </c>
      <c r="AD305" s="177">
        <v>0</v>
      </c>
      <c r="AE305" s="177">
        <v>86.4</v>
      </c>
      <c r="AF305" s="177">
        <v>0</v>
      </c>
      <c r="AG305" s="177">
        <v>207.36</v>
      </c>
      <c r="AH305" s="177">
        <v>0</v>
      </c>
      <c r="AI305" s="177">
        <v>207.36</v>
      </c>
      <c r="AJ305" s="177">
        <v>207.36</v>
      </c>
      <c r="AK305" s="177">
        <v>207.36</v>
      </c>
      <c r="AL305" s="177">
        <v>120.96</v>
      </c>
      <c r="AM305" s="177"/>
      <c r="AN305" s="177"/>
      <c r="AO305" s="173">
        <f t="shared" si="28"/>
        <v>1036.8</v>
      </c>
      <c r="AP305" s="177">
        <f t="shared" si="29"/>
        <v>115.20000000000005</v>
      </c>
      <c r="AQ305" s="50" t="s">
        <v>1675</v>
      </c>
      <c r="AR305" s="58" t="s">
        <v>1533</v>
      </c>
    </row>
    <row r="306" spans="1:44" s="40" customFormat="1" ht="50.15" customHeight="1">
      <c r="A306" s="207" t="s">
        <v>1413</v>
      </c>
      <c r="B306" s="14" t="s">
        <v>1105</v>
      </c>
      <c r="C306" s="14" t="s">
        <v>135</v>
      </c>
      <c r="D306" s="203" t="s">
        <v>96</v>
      </c>
      <c r="E306" s="203" t="s">
        <v>1454</v>
      </c>
      <c r="F306" s="203" t="s">
        <v>1417</v>
      </c>
      <c r="G306" s="39" t="s">
        <v>1104</v>
      </c>
      <c r="H306" s="14" t="s">
        <v>10</v>
      </c>
      <c r="I306" s="202">
        <v>42217</v>
      </c>
      <c r="J306" s="177">
        <v>1152</v>
      </c>
      <c r="K306" s="177">
        <f t="shared" si="26"/>
        <v>115.2</v>
      </c>
      <c r="L306" s="177">
        <f t="shared" si="27"/>
        <v>1036.8</v>
      </c>
      <c r="M306" s="177">
        <v>0</v>
      </c>
      <c r="N306" s="177">
        <v>0</v>
      </c>
      <c r="O306" s="177">
        <v>0</v>
      </c>
      <c r="P306" s="177">
        <v>0</v>
      </c>
      <c r="Q306" s="177">
        <v>0</v>
      </c>
      <c r="R306" s="177">
        <v>0</v>
      </c>
      <c r="S306" s="177">
        <v>0</v>
      </c>
      <c r="T306" s="177">
        <v>0</v>
      </c>
      <c r="U306" s="177">
        <v>0</v>
      </c>
      <c r="V306" s="177">
        <v>0</v>
      </c>
      <c r="W306" s="177">
        <v>0</v>
      </c>
      <c r="X306" s="177">
        <v>0</v>
      </c>
      <c r="Y306" s="177">
        <v>0</v>
      </c>
      <c r="Z306" s="177">
        <v>0</v>
      </c>
      <c r="AA306" s="177">
        <v>0</v>
      </c>
      <c r="AB306" s="177">
        <v>0</v>
      </c>
      <c r="AC306" s="177">
        <v>0</v>
      </c>
      <c r="AD306" s="177">
        <v>0</v>
      </c>
      <c r="AE306" s="177">
        <v>86.4</v>
      </c>
      <c r="AF306" s="177">
        <v>0</v>
      </c>
      <c r="AG306" s="177">
        <v>207.36</v>
      </c>
      <c r="AH306" s="177">
        <v>0</v>
      </c>
      <c r="AI306" s="177">
        <v>207.36</v>
      </c>
      <c r="AJ306" s="177">
        <v>207.36</v>
      </c>
      <c r="AK306" s="177">
        <v>207.36</v>
      </c>
      <c r="AL306" s="177">
        <v>120.96</v>
      </c>
      <c r="AM306" s="177"/>
      <c r="AN306" s="177"/>
      <c r="AO306" s="173">
        <f t="shared" si="28"/>
        <v>1036.8</v>
      </c>
      <c r="AP306" s="177">
        <f t="shared" si="29"/>
        <v>115.20000000000005</v>
      </c>
      <c r="AQ306" s="50" t="s">
        <v>1519</v>
      </c>
      <c r="AR306" s="58" t="s">
        <v>1798</v>
      </c>
    </row>
    <row r="307" spans="1:44" s="40" customFormat="1" ht="50.15" customHeight="1">
      <c r="A307" s="207" t="s">
        <v>1414</v>
      </c>
      <c r="B307" s="14" t="s">
        <v>1105</v>
      </c>
      <c r="C307" s="14" t="s">
        <v>135</v>
      </c>
      <c r="D307" s="203" t="s">
        <v>96</v>
      </c>
      <c r="E307" s="203" t="s">
        <v>1455</v>
      </c>
      <c r="F307" s="203" t="s">
        <v>1417</v>
      </c>
      <c r="G307" s="39" t="s">
        <v>1104</v>
      </c>
      <c r="H307" s="14" t="s">
        <v>10</v>
      </c>
      <c r="I307" s="202">
        <v>42217</v>
      </c>
      <c r="J307" s="177">
        <v>1152</v>
      </c>
      <c r="K307" s="177">
        <f t="shared" si="26"/>
        <v>115.2</v>
      </c>
      <c r="L307" s="177">
        <f t="shared" si="27"/>
        <v>1036.8</v>
      </c>
      <c r="M307" s="177">
        <v>0</v>
      </c>
      <c r="N307" s="177">
        <v>0</v>
      </c>
      <c r="O307" s="177">
        <v>0</v>
      </c>
      <c r="P307" s="177">
        <v>0</v>
      </c>
      <c r="Q307" s="177">
        <v>0</v>
      </c>
      <c r="R307" s="177">
        <v>0</v>
      </c>
      <c r="S307" s="177">
        <v>0</v>
      </c>
      <c r="T307" s="177">
        <v>0</v>
      </c>
      <c r="U307" s="177">
        <v>0</v>
      </c>
      <c r="V307" s="177">
        <v>0</v>
      </c>
      <c r="W307" s="177">
        <v>0</v>
      </c>
      <c r="X307" s="177">
        <v>0</v>
      </c>
      <c r="Y307" s="177">
        <v>0</v>
      </c>
      <c r="Z307" s="177">
        <v>0</v>
      </c>
      <c r="AA307" s="177">
        <v>0</v>
      </c>
      <c r="AB307" s="177">
        <v>0</v>
      </c>
      <c r="AC307" s="177">
        <v>0</v>
      </c>
      <c r="AD307" s="177">
        <v>0</v>
      </c>
      <c r="AE307" s="177">
        <v>86.4</v>
      </c>
      <c r="AF307" s="177">
        <v>0</v>
      </c>
      <c r="AG307" s="177">
        <v>207.36</v>
      </c>
      <c r="AH307" s="177">
        <v>0</v>
      </c>
      <c r="AI307" s="177">
        <v>207.36</v>
      </c>
      <c r="AJ307" s="177">
        <v>207.36</v>
      </c>
      <c r="AK307" s="177">
        <v>207.36</v>
      </c>
      <c r="AL307" s="177">
        <v>120.96</v>
      </c>
      <c r="AM307" s="177"/>
      <c r="AN307" s="177"/>
      <c r="AO307" s="173">
        <f t="shared" si="28"/>
        <v>1036.8</v>
      </c>
      <c r="AP307" s="177">
        <f t="shared" si="29"/>
        <v>115.20000000000005</v>
      </c>
      <c r="AQ307" s="50" t="s">
        <v>1521</v>
      </c>
      <c r="AR307" s="58" t="s">
        <v>1278</v>
      </c>
    </row>
    <row r="308" spans="1:44" s="40" customFormat="1" ht="50.15" customHeight="1">
      <c r="A308" s="207" t="s">
        <v>1415</v>
      </c>
      <c r="B308" s="14" t="s">
        <v>1105</v>
      </c>
      <c r="C308" s="14" t="s">
        <v>135</v>
      </c>
      <c r="D308" s="203" t="s">
        <v>96</v>
      </c>
      <c r="E308" s="203" t="s">
        <v>1456</v>
      </c>
      <c r="F308" s="203" t="s">
        <v>1417</v>
      </c>
      <c r="G308" s="39" t="s">
        <v>1104</v>
      </c>
      <c r="H308" s="14" t="s">
        <v>10</v>
      </c>
      <c r="I308" s="202">
        <v>42217</v>
      </c>
      <c r="J308" s="177">
        <v>1152</v>
      </c>
      <c r="K308" s="177">
        <f t="shared" si="26"/>
        <v>115.2</v>
      </c>
      <c r="L308" s="177">
        <f t="shared" si="27"/>
        <v>1036.8</v>
      </c>
      <c r="M308" s="177">
        <v>0</v>
      </c>
      <c r="N308" s="177">
        <v>0</v>
      </c>
      <c r="O308" s="177">
        <v>0</v>
      </c>
      <c r="P308" s="177">
        <v>0</v>
      </c>
      <c r="Q308" s="177">
        <v>0</v>
      </c>
      <c r="R308" s="177">
        <v>0</v>
      </c>
      <c r="S308" s="177">
        <v>0</v>
      </c>
      <c r="T308" s="177">
        <v>0</v>
      </c>
      <c r="U308" s="177">
        <v>0</v>
      </c>
      <c r="V308" s="177">
        <v>0</v>
      </c>
      <c r="W308" s="177">
        <v>0</v>
      </c>
      <c r="X308" s="177">
        <v>0</v>
      </c>
      <c r="Y308" s="177">
        <v>0</v>
      </c>
      <c r="Z308" s="177">
        <v>0</v>
      </c>
      <c r="AA308" s="177">
        <v>0</v>
      </c>
      <c r="AB308" s="177">
        <v>0</v>
      </c>
      <c r="AC308" s="177">
        <v>0</v>
      </c>
      <c r="AD308" s="177">
        <v>0</v>
      </c>
      <c r="AE308" s="177">
        <v>86.4</v>
      </c>
      <c r="AF308" s="177">
        <v>0</v>
      </c>
      <c r="AG308" s="177">
        <v>207.36</v>
      </c>
      <c r="AH308" s="177">
        <v>0</v>
      </c>
      <c r="AI308" s="177">
        <v>207.36</v>
      </c>
      <c r="AJ308" s="177">
        <v>207.36</v>
      </c>
      <c r="AK308" s="177">
        <v>207.36</v>
      </c>
      <c r="AL308" s="177">
        <v>120.96</v>
      </c>
      <c r="AM308" s="177"/>
      <c r="AN308" s="177"/>
      <c r="AO308" s="173">
        <f t="shared" si="28"/>
        <v>1036.8</v>
      </c>
      <c r="AP308" s="177">
        <f t="shared" si="29"/>
        <v>115.20000000000005</v>
      </c>
      <c r="AQ308" s="50" t="s">
        <v>1522</v>
      </c>
      <c r="AR308" s="58" t="s">
        <v>1937</v>
      </c>
    </row>
    <row r="309" spans="1:44" s="40" customFormat="1" ht="50.15" customHeight="1">
      <c r="A309" s="207" t="s">
        <v>1416</v>
      </c>
      <c r="B309" s="14" t="s">
        <v>1105</v>
      </c>
      <c r="C309" s="14" t="s">
        <v>135</v>
      </c>
      <c r="D309" s="203" t="s">
        <v>96</v>
      </c>
      <c r="E309" s="203" t="s">
        <v>1457</v>
      </c>
      <c r="F309" s="203" t="s">
        <v>1417</v>
      </c>
      <c r="G309" s="39" t="s">
        <v>1104</v>
      </c>
      <c r="H309" s="14" t="s">
        <v>10</v>
      </c>
      <c r="I309" s="202">
        <v>42217</v>
      </c>
      <c r="J309" s="177">
        <v>1152</v>
      </c>
      <c r="K309" s="177">
        <f t="shared" si="26"/>
        <v>115.2</v>
      </c>
      <c r="L309" s="177">
        <f t="shared" si="27"/>
        <v>1036.8</v>
      </c>
      <c r="M309" s="177">
        <v>0</v>
      </c>
      <c r="N309" s="177">
        <v>0</v>
      </c>
      <c r="O309" s="177">
        <v>0</v>
      </c>
      <c r="P309" s="177">
        <v>0</v>
      </c>
      <c r="Q309" s="177">
        <v>0</v>
      </c>
      <c r="R309" s="177">
        <v>0</v>
      </c>
      <c r="S309" s="177">
        <v>0</v>
      </c>
      <c r="T309" s="177">
        <v>0</v>
      </c>
      <c r="U309" s="177">
        <v>0</v>
      </c>
      <c r="V309" s="177">
        <v>0</v>
      </c>
      <c r="W309" s="177">
        <v>0</v>
      </c>
      <c r="X309" s="177">
        <v>0</v>
      </c>
      <c r="Y309" s="177">
        <v>0</v>
      </c>
      <c r="Z309" s="177">
        <v>0</v>
      </c>
      <c r="AA309" s="177">
        <v>0</v>
      </c>
      <c r="AB309" s="177">
        <v>0</v>
      </c>
      <c r="AC309" s="177">
        <v>0</v>
      </c>
      <c r="AD309" s="177">
        <v>0</v>
      </c>
      <c r="AE309" s="177">
        <v>86.4</v>
      </c>
      <c r="AF309" s="177">
        <v>0</v>
      </c>
      <c r="AG309" s="177">
        <v>207.36</v>
      </c>
      <c r="AH309" s="177">
        <v>0</v>
      </c>
      <c r="AI309" s="177">
        <v>207.36</v>
      </c>
      <c r="AJ309" s="177">
        <v>207.36</v>
      </c>
      <c r="AK309" s="177">
        <v>207.36</v>
      </c>
      <c r="AL309" s="177">
        <v>120.96</v>
      </c>
      <c r="AM309" s="177"/>
      <c r="AN309" s="177"/>
      <c r="AO309" s="173">
        <f t="shared" si="28"/>
        <v>1036.8</v>
      </c>
      <c r="AP309" s="177">
        <f t="shared" si="29"/>
        <v>115.20000000000005</v>
      </c>
      <c r="AQ309" s="50" t="s">
        <v>1585</v>
      </c>
      <c r="AR309" s="58" t="s">
        <v>1278</v>
      </c>
    </row>
    <row r="310" spans="1:44" s="5" customFormat="1" ht="50.15" customHeight="1">
      <c r="A310" s="207" t="s">
        <v>1835</v>
      </c>
      <c r="B310" s="14" t="s">
        <v>1105</v>
      </c>
      <c r="C310" s="14" t="s">
        <v>135</v>
      </c>
      <c r="D310" s="203" t="s">
        <v>1837</v>
      </c>
      <c r="E310" s="203" t="s">
        <v>1838</v>
      </c>
      <c r="F310" s="203" t="s">
        <v>1839</v>
      </c>
      <c r="G310" s="39" t="s">
        <v>1104</v>
      </c>
      <c r="H310" s="14" t="s">
        <v>10</v>
      </c>
      <c r="I310" s="202">
        <v>42928</v>
      </c>
      <c r="J310" s="177">
        <v>1278</v>
      </c>
      <c r="K310" s="177">
        <f t="shared" si="26"/>
        <v>127.80000000000001</v>
      </c>
      <c r="L310" s="177">
        <f t="shared" si="27"/>
        <v>1150.2</v>
      </c>
      <c r="M310" s="177">
        <v>0</v>
      </c>
      <c r="N310" s="177">
        <v>0</v>
      </c>
      <c r="O310" s="177">
        <v>0</v>
      </c>
      <c r="P310" s="177">
        <v>0</v>
      </c>
      <c r="Q310" s="177">
        <v>0</v>
      </c>
      <c r="R310" s="177">
        <v>0</v>
      </c>
      <c r="S310" s="177">
        <v>0</v>
      </c>
      <c r="T310" s="177">
        <v>0</v>
      </c>
      <c r="U310" s="177">
        <v>0</v>
      </c>
      <c r="V310" s="177">
        <v>0</v>
      </c>
      <c r="W310" s="177">
        <v>0</v>
      </c>
      <c r="X310" s="177">
        <v>0</v>
      </c>
      <c r="Y310" s="177">
        <v>0</v>
      </c>
      <c r="Z310" s="177">
        <v>0</v>
      </c>
      <c r="AA310" s="177">
        <v>0</v>
      </c>
      <c r="AB310" s="177">
        <v>0</v>
      </c>
      <c r="AC310" s="177">
        <v>0</v>
      </c>
      <c r="AD310" s="177">
        <v>0</v>
      </c>
      <c r="AE310" s="177">
        <v>0</v>
      </c>
      <c r="AF310" s="177">
        <v>0</v>
      </c>
      <c r="AG310" s="177">
        <v>0</v>
      </c>
      <c r="AH310" s="177">
        <v>0</v>
      </c>
      <c r="AI310" s="177">
        <v>115.02</v>
      </c>
      <c r="AJ310" s="177">
        <v>230.04</v>
      </c>
      <c r="AK310" s="177">
        <v>230.04</v>
      </c>
      <c r="AL310" s="177">
        <v>230.04</v>
      </c>
      <c r="AM310" s="177"/>
      <c r="AN310" s="204">
        <v>230.04</v>
      </c>
      <c r="AO310" s="173">
        <f t="shared" si="28"/>
        <v>1035.18</v>
      </c>
      <c r="AP310" s="177">
        <f t="shared" si="29"/>
        <v>242.81999999999994</v>
      </c>
      <c r="AQ310" s="14" t="s">
        <v>1840</v>
      </c>
      <c r="AR310" s="36" t="s">
        <v>1281</v>
      </c>
    </row>
    <row r="311" spans="1:44" s="5" customFormat="1" ht="50.15" customHeight="1">
      <c r="A311" s="207" t="s">
        <v>1836</v>
      </c>
      <c r="B311" s="14" t="s">
        <v>1105</v>
      </c>
      <c r="C311" s="14" t="s">
        <v>135</v>
      </c>
      <c r="D311" s="203" t="s">
        <v>1837</v>
      </c>
      <c r="E311" s="203" t="s">
        <v>1841</v>
      </c>
      <c r="F311" s="203" t="s">
        <v>1839</v>
      </c>
      <c r="G311" s="39" t="s">
        <v>1104</v>
      </c>
      <c r="H311" s="14" t="s">
        <v>10</v>
      </c>
      <c r="I311" s="202">
        <v>42928</v>
      </c>
      <c r="J311" s="177">
        <v>1278</v>
      </c>
      <c r="K311" s="177">
        <f t="shared" si="26"/>
        <v>127.80000000000001</v>
      </c>
      <c r="L311" s="177">
        <f t="shared" si="27"/>
        <v>1150.2</v>
      </c>
      <c r="M311" s="177">
        <v>0</v>
      </c>
      <c r="N311" s="177">
        <v>0</v>
      </c>
      <c r="O311" s="177">
        <v>0</v>
      </c>
      <c r="P311" s="177">
        <v>0</v>
      </c>
      <c r="Q311" s="177">
        <v>0</v>
      </c>
      <c r="R311" s="177">
        <v>0</v>
      </c>
      <c r="S311" s="177">
        <v>0</v>
      </c>
      <c r="T311" s="177">
        <v>0</v>
      </c>
      <c r="U311" s="177">
        <v>0</v>
      </c>
      <c r="V311" s="177">
        <v>0</v>
      </c>
      <c r="W311" s="177">
        <v>0</v>
      </c>
      <c r="X311" s="177">
        <v>0</v>
      </c>
      <c r="Y311" s="177">
        <v>0</v>
      </c>
      <c r="Z311" s="177">
        <v>0</v>
      </c>
      <c r="AA311" s="177">
        <v>0</v>
      </c>
      <c r="AB311" s="177">
        <v>0</v>
      </c>
      <c r="AC311" s="177">
        <v>0</v>
      </c>
      <c r="AD311" s="177">
        <v>0</v>
      </c>
      <c r="AE311" s="177">
        <v>0</v>
      </c>
      <c r="AF311" s="177">
        <v>0</v>
      </c>
      <c r="AG311" s="177">
        <v>0</v>
      </c>
      <c r="AH311" s="177">
        <v>0</v>
      </c>
      <c r="AI311" s="177">
        <v>115.02</v>
      </c>
      <c r="AJ311" s="177">
        <v>230.04</v>
      </c>
      <c r="AK311" s="177">
        <v>230.04</v>
      </c>
      <c r="AL311" s="177">
        <v>230.04</v>
      </c>
      <c r="AM311" s="177"/>
      <c r="AN311" s="204">
        <v>230.04</v>
      </c>
      <c r="AO311" s="173">
        <f t="shared" si="28"/>
        <v>1035.18</v>
      </c>
      <c r="AP311" s="177">
        <f t="shared" si="29"/>
        <v>242.81999999999994</v>
      </c>
      <c r="AQ311" s="14" t="s">
        <v>322</v>
      </c>
      <c r="AR311" s="36" t="s">
        <v>1281</v>
      </c>
    </row>
    <row r="312" spans="1:44" s="74" customFormat="1" ht="50.15" customHeight="1">
      <c r="A312" s="174" t="s">
        <v>1859</v>
      </c>
      <c r="B312" s="14" t="s">
        <v>1105</v>
      </c>
      <c r="C312" s="14" t="s">
        <v>1667</v>
      </c>
      <c r="D312" s="203" t="s">
        <v>99</v>
      </c>
      <c r="E312" s="39" t="s">
        <v>1860</v>
      </c>
      <c r="F312" s="39" t="s">
        <v>1930</v>
      </c>
      <c r="G312" s="39" t="s">
        <v>1104</v>
      </c>
      <c r="H312" s="14" t="s">
        <v>10</v>
      </c>
      <c r="I312" s="202">
        <v>43045</v>
      </c>
      <c r="J312" s="177">
        <v>1115</v>
      </c>
      <c r="K312" s="177">
        <f t="shared" si="26"/>
        <v>111.5</v>
      </c>
      <c r="L312" s="177">
        <f t="shared" si="27"/>
        <v>1003.5</v>
      </c>
      <c r="M312" s="177">
        <v>0</v>
      </c>
      <c r="N312" s="177">
        <v>0</v>
      </c>
      <c r="O312" s="177">
        <v>0</v>
      </c>
      <c r="P312" s="177">
        <v>0</v>
      </c>
      <c r="Q312" s="177">
        <v>0</v>
      </c>
      <c r="R312" s="177">
        <v>0</v>
      </c>
      <c r="S312" s="177">
        <v>0</v>
      </c>
      <c r="T312" s="177">
        <v>0</v>
      </c>
      <c r="U312" s="177">
        <v>0</v>
      </c>
      <c r="V312" s="177">
        <v>0</v>
      </c>
      <c r="W312" s="177">
        <v>0</v>
      </c>
      <c r="X312" s="177">
        <v>0</v>
      </c>
      <c r="Y312" s="177">
        <v>0</v>
      </c>
      <c r="Z312" s="177">
        <v>0</v>
      </c>
      <c r="AA312" s="177">
        <v>0</v>
      </c>
      <c r="AB312" s="177">
        <v>0</v>
      </c>
      <c r="AC312" s="177">
        <v>0</v>
      </c>
      <c r="AD312" s="177">
        <v>0</v>
      </c>
      <c r="AE312" s="177">
        <v>0</v>
      </c>
      <c r="AF312" s="177">
        <v>0</v>
      </c>
      <c r="AG312" s="177">
        <v>0</v>
      </c>
      <c r="AH312" s="177">
        <v>0</v>
      </c>
      <c r="AI312" s="177">
        <v>33.450000000000003</v>
      </c>
      <c r="AJ312" s="177">
        <v>200.7</v>
      </c>
      <c r="AK312" s="177">
        <v>200.7</v>
      </c>
      <c r="AL312" s="177">
        <v>200.7</v>
      </c>
      <c r="AM312" s="177"/>
      <c r="AN312" s="204">
        <v>200.7</v>
      </c>
      <c r="AO312" s="173">
        <f t="shared" si="28"/>
        <v>836.25</v>
      </c>
      <c r="AP312" s="177">
        <f t="shared" si="29"/>
        <v>278.75</v>
      </c>
      <c r="AQ312" s="14" t="s">
        <v>1896</v>
      </c>
      <c r="AR312" s="36" t="s">
        <v>1342</v>
      </c>
    </row>
    <row r="313" spans="1:44" s="74" customFormat="1" ht="50.15" customHeight="1">
      <c r="A313" s="174" t="s">
        <v>1878</v>
      </c>
      <c r="B313" s="14" t="s">
        <v>1105</v>
      </c>
      <c r="C313" s="14" t="s">
        <v>1667</v>
      </c>
      <c r="D313" s="203" t="s">
        <v>99</v>
      </c>
      <c r="E313" s="39" t="s">
        <v>1861</v>
      </c>
      <c r="F313" s="39" t="s">
        <v>1930</v>
      </c>
      <c r="G313" s="39" t="s">
        <v>1104</v>
      </c>
      <c r="H313" s="14" t="s">
        <v>10</v>
      </c>
      <c r="I313" s="202">
        <v>43045</v>
      </c>
      <c r="J313" s="177">
        <v>1115</v>
      </c>
      <c r="K313" s="177">
        <f t="shared" si="26"/>
        <v>111.5</v>
      </c>
      <c r="L313" s="177">
        <f t="shared" si="27"/>
        <v>1003.5</v>
      </c>
      <c r="M313" s="177">
        <v>0</v>
      </c>
      <c r="N313" s="177">
        <v>0</v>
      </c>
      <c r="O313" s="177">
        <v>0</v>
      </c>
      <c r="P313" s="177">
        <v>0</v>
      </c>
      <c r="Q313" s="177">
        <v>0</v>
      </c>
      <c r="R313" s="177">
        <v>0</v>
      </c>
      <c r="S313" s="177">
        <v>0</v>
      </c>
      <c r="T313" s="177">
        <v>0</v>
      </c>
      <c r="U313" s="177">
        <v>0</v>
      </c>
      <c r="V313" s="177">
        <v>0</v>
      </c>
      <c r="W313" s="177">
        <v>0</v>
      </c>
      <c r="X313" s="177">
        <v>0</v>
      </c>
      <c r="Y313" s="177">
        <v>0</v>
      </c>
      <c r="Z313" s="177">
        <v>0</v>
      </c>
      <c r="AA313" s="177">
        <v>0</v>
      </c>
      <c r="AB313" s="177">
        <v>0</v>
      </c>
      <c r="AC313" s="177">
        <v>0</v>
      </c>
      <c r="AD313" s="177">
        <v>0</v>
      </c>
      <c r="AE313" s="177">
        <v>0</v>
      </c>
      <c r="AF313" s="177">
        <v>0</v>
      </c>
      <c r="AG313" s="177">
        <v>0</v>
      </c>
      <c r="AH313" s="177">
        <v>0</v>
      </c>
      <c r="AI313" s="177">
        <v>33.450000000000003</v>
      </c>
      <c r="AJ313" s="177">
        <v>200.7</v>
      </c>
      <c r="AK313" s="177">
        <v>200.7</v>
      </c>
      <c r="AL313" s="177">
        <v>200.7</v>
      </c>
      <c r="AM313" s="177"/>
      <c r="AN313" s="204">
        <v>200.7</v>
      </c>
      <c r="AO313" s="173">
        <f t="shared" si="28"/>
        <v>836.25</v>
      </c>
      <c r="AP313" s="177">
        <f t="shared" si="29"/>
        <v>278.75</v>
      </c>
      <c r="AQ313" s="14" t="s">
        <v>173</v>
      </c>
      <c r="AR313" s="36" t="s">
        <v>174</v>
      </c>
    </row>
    <row r="314" spans="1:44" s="74" customFormat="1" ht="50.15" customHeight="1">
      <c r="A314" s="174" t="s">
        <v>1879</v>
      </c>
      <c r="B314" s="14" t="s">
        <v>1105</v>
      </c>
      <c r="C314" s="14" t="s">
        <v>1667</v>
      </c>
      <c r="D314" s="203" t="s">
        <v>99</v>
      </c>
      <c r="E314" s="39" t="s">
        <v>1862</v>
      </c>
      <c r="F314" s="39" t="s">
        <v>1930</v>
      </c>
      <c r="G314" s="39" t="s">
        <v>1104</v>
      </c>
      <c r="H314" s="14" t="s">
        <v>10</v>
      </c>
      <c r="I314" s="202">
        <v>43045</v>
      </c>
      <c r="J314" s="177">
        <v>1115</v>
      </c>
      <c r="K314" s="177">
        <f t="shared" si="26"/>
        <v>111.5</v>
      </c>
      <c r="L314" s="177">
        <f t="shared" si="27"/>
        <v>1003.5</v>
      </c>
      <c r="M314" s="177">
        <v>0</v>
      </c>
      <c r="N314" s="177">
        <v>0</v>
      </c>
      <c r="O314" s="177">
        <v>0</v>
      </c>
      <c r="P314" s="177">
        <v>0</v>
      </c>
      <c r="Q314" s="177">
        <v>0</v>
      </c>
      <c r="R314" s="177">
        <v>0</v>
      </c>
      <c r="S314" s="177">
        <v>0</v>
      </c>
      <c r="T314" s="177">
        <v>0</v>
      </c>
      <c r="U314" s="177">
        <v>0</v>
      </c>
      <c r="V314" s="177">
        <v>0</v>
      </c>
      <c r="W314" s="177">
        <v>0</v>
      </c>
      <c r="X314" s="177">
        <v>0</v>
      </c>
      <c r="Y314" s="177">
        <v>0</v>
      </c>
      <c r="Z314" s="177">
        <v>0</v>
      </c>
      <c r="AA314" s="177">
        <v>0</v>
      </c>
      <c r="AB314" s="177">
        <v>0</v>
      </c>
      <c r="AC314" s="177">
        <v>0</v>
      </c>
      <c r="AD314" s="177">
        <v>0</v>
      </c>
      <c r="AE314" s="177">
        <v>0</v>
      </c>
      <c r="AF314" s="177">
        <v>0</v>
      </c>
      <c r="AG314" s="177">
        <v>0</v>
      </c>
      <c r="AH314" s="177">
        <v>0</v>
      </c>
      <c r="AI314" s="177">
        <v>33.450000000000003</v>
      </c>
      <c r="AJ314" s="177">
        <v>200.7</v>
      </c>
      <c r="AK314" s="177">
        <v>200.7</v>
      </c>
      <c r="AL314" s="177">
        <v>200.7</v>
      </c>
      <c r="AM314" s="177"/>
      <c r="AN314" s="204">
        <v>200.7</v>
      </c>
      <c r="AO314" s="173">
        <f t="shared" si="28"/>
        <v>836.25</v>
      </c>
      <c r="AP314" s="177">
        <f t="shared" si="29"/>
        <v>278.75</v>
      </c>
      <c r="AQ314" s="14" t="s">
        <v>1897</v>
      </c>
      <c r="AR314" s="36" t="s">
        <v>1340</v>
      </c>
    </row>
    <row r="315" spans="1:44" s="74" customFormat="1" ht="50.15" customHeight="1">
      <c r="A315" s="174" t="s">
        <v>1880</v>
      </c>
      <c r="B315" s="14" t="s">
        <v>1105</v>
      </c>
      <c r="C315" s="14" t="s">
        <v>1667</v>
      </c>
      <c r="D315" s="203" t="s">
        <v>99</v>
      </c>
      <c r="E315" s="39" t="s">
        <v>1863</v>
      </c>
      <c r="F315" s="39" t="s">
        <v>1930</v>
      </c>
      <c r="G315" s="39" t="s">
        <v>1104</v>
      </c>
      <c r="H315" s="14" t="s">
        <v>10</v>
      </c>
      <c r="I315" s="202">
        <v>43045</v>
      </c>
      <c r="J315" s="177">
        <v>1115</v>
      </c>
      <c r="K315" s="177">
        <f t="shared" si="26"/>
        <v>111.5</v>
      </c>
      <c r="L315" s="177">
        <f>+J315-K315</f>
        <v>1003.5</v>
      </c>
      <c r="M315" s="177">
        <v>0</v>
      </c>
      <c r="N315" s="177">
        <v>0</v>
      </c>
      <c r="O315" s="177">
        <v>0</v>
      </c>
      <c r="P315" s="177">
        <v>0</v>
      </c>
      <c r="Q315" s="177">
        <v>0</v>
      </c>
      <c r="R315" s="177">
        <v>0</v>
      </c>
      <c r="S315" s="177">
        <v>0</v>
      </c>
      <c r="T315" s="177">
        <v>0</v>
      </c>
      <c r="U315" s="177">
        <v>0</v>
      </c>
      <c r="V315" s="177">
        <v>0</v>
      </c>
      <c r="W315" s="177">
        <v>0</v>
      </c>
      <c r="X315" s="177">
        <v>0</v>
      </c>
      <c r="Y315" s="177">
        <v>0</v>
      </c>
      <c r="Z315" s="177">
        <v>0</v>
      </c>
      <c r="AA315" s="177">
        <v>0</v>
      </c>
      <c r="AB315" s="177">
        <v>0</v>
      </c>
      <c r="AC315" s="177">
        <v>0</v>
      </c>
      <c r="AD315" s="177">
        <v>0</v>
      </c>
      <c r="AE315" s="177">
        <v>0</v>
      </c>
      <c r="AF315" s="177">
        <v>0</v>
      </c>
      <c r="AG315" s="177">
        <v>0</v>
      </c>
      <c r="AH315" s="177">
        <v>0</v>
      </c>
      <c r="AI315" s="177">
        <v>33.450000000000003</v>
      </c>
      <c r="AJ315" s="177">
        <v>200.7</v>
      </c>
      <c r="AK315" s="177">
        <v>200.7</v>
      </c>
      <c r="AL315" s="177">
        <v>200.7</v>
      </c>
      <c r="AM315" s="177"/>
      <c r="AN315" s="204">
        <v>200.7</v>
      </c>
      <c r="AO315" s="173">
        <f t="shared" si="28"/>
        <v>836.25</v>
      </c>
      <c r="AP315" s="177">
        <f t="shared" si="29"/>
        <v>278.75</v>
      </c>
      <c r="AQ315" s="14" t="s">
        <v>1898</v>
      </c>
      <c r="AR315" s="36" t="s">
        <v>1899</v>
      </c>
    </row>
    <row r="316" spans="1:44" s="74" customFormat="1" ht="50.15" customHeight="1">
      <c r="A316" s="174" t="s">
        <v>1881</v>
      </c>
      <c r="B316" s="14" t="s">
        <v>1105</v>
      </c>
      <c r="C316" s="14" t="s">
        <v>1667</v>
      </c>
      <c r="D316" s="203" t="s">
        <v>99</v>
      </c>
      <c r="E316" s="39" t="s">
        <v>1864</v>
      </c>
      <c r="F316" s="39" t="s">
        <v>1930</v>
      </c>
      <c r="G316" s="39" t="s">
        <v>1104</v>
      </c>
      <c r="H316" s="14" t="s">
        <v>10</v>
      </c>
      <c r="I316" s="202">
        <v>43045</v>
      </c>
      <c r="J316" s="177">
        <v>1115</v>
      </c>
      <c r="K316" s="177">
        <f t="shared" si="26"/>
        <v>111.5</v>
      </c>
      <c r="L316" s="177">
        <f t="shared" si="27"/>
        <v>1003.5</v>
      </c>
      <c r="M316" s="177">
        <v>0</v>
      </c>
      <c r="N316" s="177">
        <v>0</v>
      </c>
      <c r="O316" s="177">
        <v>0</v>
      </c>
      <c r="P316" s="177">
        <v>0</v>
      </c>
      <c r="Q316" s="177">
        <v>0</v>
      </c>
      <c r="R316" s="177">
        <v>0</v>
      </c>
      <c r="S316" s="177">
        <v>0</v>
      </c>
      <c r="T316" s="177">
        <v>0</v>
      </c>
      <c r="U316" s="177">
        <v>0</v>
      </c>
      <c r="V316" s="177">
        <v>0</v>
      </c>
      <c r="W316" s="177">
        <v>0</v>
      </c>
      <c r="X316" s="177">
        <v>0</v>
      </c>
      <c r="Y316" s="177">
        <v>0</v>
      </c>
      <c r="Z316" s="177">
        <v>0</v>
      </c>
      <c r="AA316" s="177">
        <v>0</v>
      </c>
      <c r="AB316" s="177">
        <v>0</v>
      </c>
      <c r="AC316" s="177">
        <v>0</v>
      </c>
      <c r="AD316" s="177">
        <v>0</v>
      </c>
      <c r="AE316" s="177">
        <v>0</v>
      </c>
      <c r="AF316" s="177">
        <v>0</v>
      </c>
      <c r="AG316" s="177">
        <v>0</v>
      </c>
      <c r="AH316" s="177">
        <v>0</v>
      </c>
      <c r="AI316" s="177">
        <v>33.450000000000003</v>
      </c>
      <c r="AJ316" s="177">
        <v>200.7</v>
      </c>
      <c r="AK316" s="177">
        <v>200.7</v>
      </c>
      <c r="AL316" s="177">
        <v>200.7</v>
      </c>
      <c r="AM316" s="177"/>
      <c r="AN316" s="204">
        <v>200.7</v>
      </c>
      <c r="AO316" s="173">
        <f t="shared" si="28"/>
        <v>836.25</v>
      </c>
      <c r="AP316" s="177">
        <f t="shared" si="29"/>
        <v>278.75</v>
      </c>
      <c r="AQ316" s="14" t="s">
        <v>1909</v>
      </c>
      <c r="AR316" s="36" t="s">
        <v>143</v>
      </c>
    </row>
    <row r="317" spans="1:44" s="74" customFormat="1" ht="50.15" customHeight="1">
      <c r="A317" s="174" t="s">
        <v>1882</v>
      </c>
      <c r="B317" s="14" t="s">
        <v>1105</v>
      </c>
      <c r="C317" s="14" t="s">
        <v>1667</v>
      </c>
      <c r="D317" s="203" t="s">
        <v>99</v>
      </c>
      <c r="E317" s="39" t="s">
        <v>1865</v>
      </c>
      <c r="F317" s="39" t="s">
        <v>1930</v>
      </c>
      <c r="G317" s="39" t="s">
        <v>1104</v>
      </c>
      <c r="H317" s="14" t="s">
        <v>10</v>
      </c>
      <c r="I317" s="202">
        <v>43045</v>
      </c>
      <c r="J317" s="177">
        <v>1115</v>
      </c>
      <c r="K317" s="177">
        <f t="shared" si="26"/>
        <v>111.5</v>
      </c>
      <c r="L317" s="177">
        <f t="shared" si="27"/>
        <v>1003.5</v>
      </c>
      <c r="M317" s="177">
        <v>0</v>
      </c>
      <c r="N317" s="177">
        <v>0</v>
      </c>
      <c r="O317" s="177">
        <v>0</v>
      </c>
      <c r="P317" s="177">
        <v>0</v>
      </c>
      <c r="Q317" s="177">
        <v>0</v>
      </c>
      <c r="R317" s="177">
        <v>0</v>
      </c>
      <c r="S317" s="177">
        <v>0</v>
      </c>
      <c r="T317" s="177">
        <v>0</v>
      </c>
      <c r="U317" s="177">
        <v>0</v>
      </c>
      <c r="V317" s="177">
        <v>0</v>
      </c>
      <c r="W317" s="177">
        <v>0</v>
      </c>
      <c r="X317" s="177">
        <v>0</v>
      </c>
      <c r="Y317" s="177">
        <v>0</v>
      </c>
      <c r="Z317" s="177">
        <v>0</v>
      </c>
      <c r="AA317" s="177">
        <v>0</v>
      </c>
      <c r="AB317" s="177">
        <v>0</v>
      </c>
      <c r="AC317" s="177">
        <v>0</v>
      </c>
      <c r="AD317" s="177">
        <v>0</v>
      </c>
      <c r="AE317" s="177">
        <v>0</v>
      </c>
      <c r="AF317" s="177">
        <v>0</v>
      </c>
      <c r="AG317" s="177">
        <v>0</v>
      </c>
      <c r="AH317" s="177">
        <v>0</v>
      </c>
      <c r="AI317" s="177">
        <v>33.450000000000003</v>
      </c>
      <c r="AJ317" s="177">
        <v>200.7</v>
      </c>
      <c r="AK317" s="177">
        <v>200.7</v>
      </c>
      <c r="AL317" s="177">
        <v>200.7</v>
      </c>
      <c r="AM317" s="177"/>
      <c r="AN317" s="204">
        <v>200.7</v>
      </c>
      <c r="AO317" s="173">
        <f t="shared" si="28"/>
        <v>836.25</v>
      </c>
      <c r="AP317" s="177">
        <f t="shared" si="29"/>
        <v>278.75</v>
      </c>
      <c r="AQ317" s="14" t="s">
        <v>1109</v>
      </c>
      <c r="AR317" s="36" t="s">
        <v>1108</v>
      </c>
    </row>
    <row r="318" spans="1:44" s="74" customFormat="1" ht="50.15" customHeight="1">
      <c r="A318" s="174" t="s">
        <v>1883</v>
      </c>
      <c r="B318" s="14" t="s">
        <v>1105</v>
      </c>
      <c r="C318" s="14" t="s">
        <v>1667</v>
      </c>
      <c r="D318" s="203" t="s">
        <v>99</v>
      </c>
      <c r="E318" s="39" t="s">
        <v>1866</v>
      </c>
      <c r="F318" s="39" t="s">
        <v>1930</v>
      </c>
      <c r="G318" s="39" t="s">
        <v>1104</v>
      </c>
      <c r="H318" s="14" t="s">
        <v>10</v>
      </c>
      <c r="I318" s="202">
        <v>43045</v>
      </c>
      <c r="J318" s="177">
        <v>1115</v>
      </c>
      <c r="K318" s="177">
        <f t="shared" si="26"/>
        <v>111.5</v>
      </c>
      <c r="L318" s="177">
        <f t="shared" si="27"/>
        <v>1003.5</v>
      </c>
      <c r="M318" s="177">
        <v>0</v>
      </c>
      <c r="N318" s="177">
        <v>0</v>
      </c>
      <c r="O318" s="177">
        <v>0</v>
      </c>
      <c r="P318" s="177">
        <v>0</v>
      </c>
      <c r="Q318" s="177">
        <v>0</v>
      </c>
      <c r="R318" s="177">
        <v>0</v>
      </c>
      <c r="S318" s="177">
        <v>0</v>
      </c>
      <c r="T318" s="177">
        <v>0</v>
      </c>
      <c r="U318" s="177">
        <v>0</v>
      </c>
      <c r="V318" s="177">
        <v>0</v>
      </c>
      <c r="W318" s="177">
        <v>0</v>
      </c>
      <c r="X318" s="177">
        <v>0</v>
      </c>
      <c r="Y318" s="177">
        <v>0</v>
      </c>
      <c r="Z318" s="177">
        <v>0</v>
      </c>
      <c r="AA318" s="177">
        <v>0</v>
      </c>
      <c r="AB318" s="177">
        <v>0</v>
      </c>
      <c r="AC318" s="177">
        <v>0</v>
      </c>
      <c r="AD318" s="177">
        <v>0</v>
      </c>
      <c r="AE318" s="177">
        <v>0</v>
      </c>
      <c r="AF318" s="177">
        <v>0</v>
      </c>
      <c r="AG318" s="177">
        <v>0</v>
      </c>
      <c r="AH318" s="177">
        <v>0</v>
      </c>
      <c r="AI318" s="177">
        <v>33.450000000000003</v>
      </c>
      <c r="AJ318" s="177">
        <v>200.7</v>
      </c>
      <c r="AK318" s="177">
        <v>200.7</v>
      </c>
      <c r="AL318" s="177">
        <v>200.7</v>
      </c>
      <c r="AM318" s="177"/>
      <c r="AN318" s="204">
        <v>200.7</v>
      </c>
      <c r="AO318" s="173">
        <f t="shared" si="28"/>
        <v>836.25</v>
      </c>
      <c r="AP318" s="177">
        <f t="shared" si="29"/>
        <v>278.75</v>
      </c>
      <c r="AQ318" s="14" t="s">
        <v>1910</v>
      </c>
      <c r="AR318" s="36" t="s">
        <v>1108</v>
      </c>
    </row>
    <row r="319" spans="1:44" s="74" customFormat="1" ht="50.15" customHeight="1">
      <c r="A319" s="174" t="s">
        <v>1884</v>
      </c>
      <c r="B319" s="14" t="s">
        <v>1105</v>
      </c>
      <c r="C319" s="14" t="s">
        <v>1667</v>
      </c>
      <c r="D319" s="203" t="s">
        <v>99</v>
      </c>
      <c r="E319" s="39" t="s">
        <v>1867</v>
      </c>
      <c r="F319" s="39" t="s">
        <v>1930</v>
      </c>
      <c r="G319" s="39" t="s">
        <v>1104</v>
      </c>
      <c r="H319" s="14" t="s">
        <v>10</v>
      </c>
      <c r="I319" s="202">
        <v>43045</v>
      </c>
      <c r="J319" s="177">
        <v>1115</v>
      </c>
      <c r="K319" s="177">
        <f t="shared" si="26"/>
        <v>111.5</v>
      </c>
      <c r="L319" s="177">
        <f t="shared" si="27"/>
        <v>1003.5</v>
      </c>
      <c r="M319" s="177">
        <v>0</v>
      </c>
      <c r="N319" s="177">
        <v>0</v>
      </c>
      <c r="O319" s="177">
        <v>0</v>
      </c>
      <c r="P319" s="177">
        <v>0</v>
      </c>
      <c r="Q319" s="177">
        <v>0</v>
      </c>
      <c r="R319" s="177">
        <v>0</v>
      </c>
      <c r="S319" s="177">
        <v>0</v>
      </c>
      <c r="T319" s="177">
        <v>0</v>
      </c>
      <c r="U319" s="177">
        <v>0</v>
      </c>
      <c r="V319" s="177">
        <v>0</v>
      </c>
      <c r="W319" s="177">
        <v>0</v>
      </c>
      <c r="X319" s="177">
        <v>0</v>
      </c>
      <c r="Y319" s="177">
        <v>0</v>
      </c>
      <c r="Z319" s="177">
        <v>0</v>
      </c>
      <c r="AA319" s="177">
        <v>0</v>
      </c>
      <c r="AB319" s="177">
        <v>0</v>
      </c>
      <c r="AC319" s="177">
        <v>0</v>
      </c>
      <c r="AD319" s="177">
        <v>0</v>
      </c>
      <c r="AE319" s="177">
        <v>0</v>
      </c>
      <c r="AF319" s="177">
        <v>0</v>
      </c>
      <c r="AG319" s="177">
        <v>0</v>
      </c>
      <c r="AH319" s="177">
        <v>0</v>
      </c>
      <c r="AI319" s="177">
        <v>33.450000000000003</v>
      </c>
      <c r="AJ319" s="177">
        <v>200.7</v>
      </c>
      <c r="AK319" s="177">
        <v>200.7</v>
      </c>
      <c r="AL319" s="177">
        <v>200.7</v>
      </c>
      <c r="AM319" s="177"/>
      <c r="AN319" s="204">
        <v>200.7</v>
      </c>
      <c r="AO319" s="173">
        <f t="shared" si="28"/>
        <v>836.25</v>
      </c>
      <c r="AP319" s="177">
        <f t="shared" si="29"/>
        <v>278.75</v>
      </c>
      <c r="AQ319" s="14" t="s">
        <v>1911</v>
      </c>
      <c r="AR319" s="36" t="s">
        <v>175</v>
      </c>
    </row>
    <row r="320" spans="1:44" s="74" customFormat="1" ht="50.15" customHeight="1">
      <c r="A320" s="174" t="s">
        <v>1885</v>
      </c>
      <c r="B320" s="14" t="s">
        <v>1105</v>
      </c>
      <c r="C320" s="14" t="s">
        <v>1667</v>
      </c>
      <c r="D320" s="203" t="s">
        <v>99</v>
      </c>
      <c r="E320" s="39" t="s">
        <v>1868</v>
      </c>
      <c r="F320" s="39" t="s">
        <v>1930</v>
      </c>
      <c r="G320" s="39" t="s">
        <v>1104</v>
      </c>
      <c r="H320" s="14" t="s">
        <v>10</v>
      </c>
      <c r="I320" s="202">
        <v>43045</v>
      </c>
      <c r="J320" s="177">
        <v>1115</v>
      </c>
      <c r="K320" s="177">
        <f t="shared" si="26"/>
        <v>111.5</v>
      </c>
      <c r="L320" s="177">
        <f t="shared" si="27"/>
        <v>1003.5</v>
      </c>
      <c r="M320" s="177">
        <v>0</v>
      </c>
      <c r="N320" s="177">
        <v>0</v>
      </c>
      <c r="O320" s="177">
        <v>0</v>
      </c>
      <c r="P320" s="177">
        <v>0</v>
      </c>
      <c r="Q320" s="177">
        <v>0</v>
      </c>
      <c r="R320" s="177">
        <v>0</v>
      </c>
      <c r="S320" s="177">
        <v>0</v>
      </c>
      <c r="T320" s="177">
        <v>0</v>
      </c>
      <c r="U320" s="177">
        <v>0</v>
      </c>
      <c r="V320" s="177">
        <v>0</v>
      </c>
      <c r="W320" s="177">
        <v>0</v>
      </c>
      <c r="X320" s="177">
        <v>0</v>
      </c>
      <c r="Y320" s="177">
        <v>0</v>
      </c>
      <c r="Z320" s="177">
        <v>0</v>
      </c>
      <c r="AA320" s="177">
        <v>0</v>
      </c>
      <c r="AB320" s="177">
        <v>0</v>
      </c>
      <c r="AC320" s="177">
        <v>0</v>
      </c>
      <c r="AD320" s="177">
        <v>0</v>
      </c>
      <c r="AE320" s="177">
        <v>0</v>
      </c>
      <c r="AF320" s="177">
        <v>0</v>
      </c>
      <c r="AG320" s="177">
        <v>0</v>
      </c>
      <c r="AH320" s="177">
        <v>0</v>
      </c>
      <c r="AI320" s="177">
        <v>33.450000000000003</v>
      </c>
      <c r="AJ320" s="177">
        <v>200.7</v>
      </c>
      <c r="AK320" s="177">
        <v>200.7</v>
      </c>
      <c r="AL320" s="177">
        <v>200.7</v>
      </c>
      <c r="AM320" s="177"/>
      <c r="AN320" s="204">
        <v>200.7</v>
      </c>
      <c r="AO320" s="173">
        <f t="shared" si="28"/>
        <v>836.25</v>
      </c>
      <c r="AP320" s="177">
        <f t="shared" si="29"/>
        <v>278.75</v>
      </c>
      <c r="AQ320" s="14" t="s">
        <v>1601</v>
      </c>
      <c r="AR320" s="36" t="s">
        <v>1625</v>
      </c>
    </row>
    <row r="321" spans="1:44" s="74" customFormat="1" ht="50.15" customHeight="1">
      <c r="A321" s="174" t="s">
        <v>1886</v>
      </c>
      <c r="B321" s="14" t="s">
        <v>1105</v>
      </c>
      <c r="C321" s="14" t="s">
        <v>1667</v>
      </c>
      <c r="D321" s="203" t="s">
        <v>99</v>
      </c>
      <c r="E321" s="39" t="s">
        <v>1869</v>
      </c>
      <c r="F321" s="39" t="s">
        <v>1930</v>
      </c>
      <c r="G321" s="39" t="s">
        <v>1104</v>
      </c>
      <c r="H321" s="14" t="s">
        <v>10</v>
      </c>
      <c r="I321" s="202">
        <v>43045</v>
      </c>
      <c r="J321" s="177">
        <v>1115</v>
      </c>
      <c r="K321" s="177">
        <f t="shared" si="26"/>
        <v>111.5</v>
      </c>
      <c r="L321" s="177">
        <f t="shared" si="27"/>
        <v>1003.5</v>
      </c>
      <c r="M321" s="177">
        <v>0</v>
      </c>
      <c r="N321" s="177">
        <v>0</v>
      </c>
      <c r="O321" s="177">
        <v>0</v>
      </c>
      <c r="P321" s="177">
        <v>0</v>
      </c>
      <c r="Q321" s="177">
        <v>0</v>
      </c>
      <c r="R321" s="177">
        <v>0</v>
      </c>
      <c r="S321" s="177">
        <v>0</v>
      </c>
      <c r="T321" s="177">
        <v>0</v>
      </c>
      <c r="U321" s="177">
        <v>0</v>
      </c>
      <c r="V321" s="177">
        <v>0</v>
      </c>
      <c r="W321" s="177">
        <v>0</v>
      </c>
      <c r="X321" s="177">
        <v>0</v>
      </c>
      <c r="Y321" s="177">
        <v>0</v>
      </c>
      <c r="Z321" s="177">
        <v>0</v>
      </c>
      <c r="AA321" s="177">
        <v>0</v>
      </c>
      <c r="AB321" s="177">
        <v>0</v>
      </c>
      <c r="AC321" s="177">
        <v>0</v>
      </c>
      <c r="AD321" s="177">
        <v>0</v>
      </c>
      <c r="AE321" s="177">
        <v>0</v>
      </c>
      <c r="AF321" s="177">
        <v>0</v>
      </c>
      <c r="AG321" s="177">
        <v>0</v>
      </c>
      <c r="AH321" s="177">
        <v>0</v>
      </c>
      <c r="AI321" s="177">
        <v>33.450000000000003</v>
      </c>
      <c r="AJ321" s="177">
        <v>200.7</v>
      </c>
      <c r="AK321" s="177">
        <v>200.7</v>
      </c>
      <c r="AL321" s="177">
        <v>200.7</v>
      </c>
      <c r="AM321" s="177"/>
      <c r="AN321" s="204">
        <v>200.7</v>
      </c>
      <c r="AO321" s="173">
        <f t="shared" si="28"/>
        <v>836.25</v>
      </c>
      <c r="AP321" s="177">
        <f t="shared" si="29"/>
        <v>278.75</v>
      </c>
      <c r="AQ321" s="14" t="s">
        <v>1117</v>
      </c>
      <c r="AR321" s="36" t="s">
        <v>1376</v>
      </c>
    </row>
    <row r="322" spans="1:44" s="74" customFormat="1" ht="50.15" customHeight="1">
      <c r="A322" s="174" t="s">
        <v>1887</v>
      </c>
      <c r="B322" s="14" t="s">
        <v>1105</v>
      </c>
      <c r="C322" s="14" t="s">
        <v>1667</v>
      </c>
      <c r="D322" s="203" t="s">
        <v>99</v>
      </c>
      <c r="E322" s="39" t="s">
        <v>1870</v>
      </c>
      <c r="F322" s="39" t="s">
        <v>1930</v>
      </c>
      <c r="G322" s="39" t="s">
        <v>1104</v>
      </c>
      <c r="H322" s="14" t="s">
        <v>10</v>
      </c>
      <c r="I322" s="202">
        <v>43045</v>
      </c>
      <c r="J322" s="177">
        <v>1115</v>
      </c>
      <c r="K322" s="177">
        <f t="shared" si="26"/>
        <v>111.5</v>
      </c>
      <c r="L322" s="177">
        <f t="shared" si="27"/>
        <v>1003.5</v>
      </c>
      <c r="M322" s="177">
        <v>0</v>
      </c>
      <c r="N322" s="177">
        <v>0</v>
      </c>
      <c r="O322" s="177">
        <v>0</v>
      </c>
      <c r="P322" s="177">
        <v>0</v>
      </c>
      <c r="Q322" s="177">
        <v>0</v>
      </c>
      <c r="R322" s="177">
        <v>0</v>
      </c>
      <c r="S322" s="177">
        <v>0</v>
      </c>
      <c r="T322" s="177">
        <v>0</v>
      </c>
      <c r="U322" s="177">
        <v>0</v>
      </c>
      <c r="V322" s="177">
        <v>0</v>
      </c>
      <c r="W322" s="177">
        <v>0</v>
      </c>
      <c r="X322" s="177">
        <v>0</v>
      </c>
      <c r="Y322" s="177">
        <v>0</v>
      </c>
      <c r="Z322" s="177">
        <v>0</v>
      </c>
      <c r="AA322" s="177">
        <v>0</v>
      </c>
      <c r="AB322" s="177">
        <v>0</v>
      </c>
      <c r="AC322" s="177">
        <v>0</v>
      </c>
      <c r="AD322" s="177">
        <v>0</v>
      </c>
      <c r="AE322" s="177">
        <v>0</v>
      </c>
      <c r="AF322" s="177">
        <v>0</v>
      </c>
      <c r="AG322" s="177">
        <v>0</v>
      </c>
      <c r="AH322" s="177">
        <v>0</v>
      </c>
      <c r="AI322" s="177">
        <v>33.450000000000003</v>
      </c>
      <c r="AJ322" s="177">
        <v>200.7</v>
      </c>
      <c r="AK322" s="177">
        <v>200.7</v>
      </c>
      <c r="AL322" s="177">
        <v>200.7</v>
      </c>
      <c r="AM322" s="177"/>
      <c r="AN322" s="204">
        <v>200.7</v>
      </c>
      <c r="AO322" s="173">
        <f t="shared" si="28"/>
        <v>836.25</v>
      </c>
      <c r="AP322" s="177">
        <f t="shared" si="29"/>
        <v>278.75</v>
      </c>
      <c r="AQ322" s="14" t="s">
        <v>1117</v>
      </c>
      <c r="AR322" s="36" t="s">
        <v>1376</v>
      </c>
    </row>
    <row r="323" spans="1:44" s="74" customFormat="1" ht="50.15" customHeight="1">
      <c r="A323" s="174" t="s">
        <v>1888</v>
      </c>
      <c r="B323" s="14" t="s">
        <v>1105</v>
      </c>
      <c r="C323" s="14" t="s">
        <v>1667</v>
      </c>
      <c r="D323" s="203" t="s">
        <v>99</v>
      </c>
      <c r="E323" s="39" t="s">
        <v>1871</v>
      </c>
      <c r="F323" s="39" t="s">
        <v>1930</v>
      </c>
      <c r="G323" s="39" t="s">
        <v>1104</v>
      </c>
      <c r="H323" s="14" t="s">
        <v>10</v>
      </c>
      <c r="I323" s="202">
        <v>43045</v>
      </c>
      <c r="J323" s="177">
        <v>1115</v>
      </c>
      <c r="K323" s="177">
        <f t="shared" si="26"/>
        <v>111.5</v>
      </c>
      <c r="L323" s="177">
        <f t="shared" si="27"/>
        <v>1003.5</v>
      </c>
      <c r="M323" s="177">
        <v>0</v>
      </c>
      <c r="N323" s="177">
        <v>0</v>
      </c>
      <c r="O323" s="177">
        <v>0</v>
      </c>
      <c r="P323" s="177">
        <v>0</v>
      </c>
      <c r="Q323" s="177">
        <v>0</v>
      </c>
      <c r="R323" s="177">
        <v>0</v>
      </c>
      <c r="S323" s="177">
        <v>0</v>
      </c>
      <c r="T323" s="177">
        <v>0</v>
      </c>
      <c r="U323" s="177">
        <v>0</v>
      </c>
      <c r="V323" s="177">
        <v>0</v>
      </c>
      <c r="W323" s="177">
        <v>0</v>
      </c>
      <c r="X323" s="177">
        <v>0</v>
      </c>
      <c r="Y323" s="177">
        <v>0</v>
      </c>
      <c r="Z323" s="177">
        <v>0</v>
      </c>
      <c r="AA323" s="177">
        <v>0</v>
      </c>
      <c r="AB323" s="177">
        <v>0</v>
      </c>
      <c r="AC323" s="177">
        <v>0</v>
      </c>
      <c r="AD323" s="177">
        <v>0</v>
      </c>
      <c r="AE323" s="177">
        <v>0</v>
      </c>
      <c r="AF323" s="177">
        <v>0</v>
      </c>
      <c r="AG323" s="177">
        <v>0</v>
      </c>
      <c r="AH323" s="177">
        <v>0</v>
      </c>
      <c r="AI323" s="177">
        <v>33.450000000000003</v>
      </c>
      <c r="AJ323" s="177">
        <v>200.7</v>
      </c>
      <c r="AK323" s="177">
        <v>200.7</v>
      </c>
      <c r="AL323" s="177">
        <v>200.7</v>
      </c>
      <c r="AM323" s="177"/>
      <c r="AN323" s="204">
        <v>200.7</v>
      </c>
      <c r="AO323" s="173">
        <f t="shared" si="28"/>
        <v>836.25</v>
      </c>
      <c r="AP323" s="177">
        <f t="shared" si="29"/>
        <v>278.75</v>
      </c>
      <c r="AQ323" s="14" t="s">
        <v>1117</v>
      </c>
      <c r="AR323" s="36" t="s">
        <v>1376</v>
      </c>
    </row>
    <row r="324" spans="1:44" s="74" customFormat="1" ht="50.15" customHeight="1">
      <c r="A324" s="174" t="s">
        <v>1889</v>
      </c>
      <c r="B324" s="14" t="s">
        <v>1105</v>
      </c>
      <c r="C324" s="14" t="s">
        <v>1667</v>
      </c>
      <c r="D324" s="203" t="s">
        <v>99</v>
      </c>
      <c r="E324" s="39" t="s">
        <v>1872</v>
      </c>
      <c r="F324" s="39" t="s">
        <v>1930</v>
      </c>
      <c r="G324" s="39" t="s">
        <v>1104</v>
      </c>
      <c r="H324" s="14" t="s">
        <v>10</v>
      </c>
      <c r="I324" s="202">
        <v>43045</v>
      </c>
      <c r="J324" s="177">
        <v>1115</v>
      </c>
      <c r="K324" s="177">
        <f t="shared" si="26"/>
        <v>111.5</v>
      </c>
      <c r="L324" s="177">
        <f t="shared" si="27"/>
        <v>1003.5</v>
      </c>
      <c r="M324" s="177">
        <v>0</v>
      </c>
      <c r="N324" s="177">
        <v>0</v>
      </c>
      <c r="O324" s="177">
        <v>0</v>
      </c>
      <c r="P324" s="177">
        <v>0</v>
      </c>
      <c r="Q324" s="177">
        <v>0</v>
      </c>
      <c r="R324" s="177">
        <v>0</v>
      </c>
      <c r="S324" s="177">
        <v>0</v>
      </c>
      <c r="T324" s="177">
        <v>0</v>
      </c>
      <c r="U324" s="177">
        <v>0</v>
      </c>
      <c r="V324" s="177">
        <v>0</v>
      </c>
      <c r="W324" s="177">
        <v>0</v>
      </c>
      <c r="X324" s="177">
        <v>0</v>
      </c>
      <c r="Y324" s="177">
        <v>0</v>
      </c>
      <c r="Z324" s="177">
        <v>0</v>
      </c>
      <c r="AA324" s="177">
        <v>0</v>
      </c>
      <c r="AB324" s="177">
        <v>0</v>
      </c>
      <c r="AC324" s="177">
        <v>0</v>
      </c>
      <c r="AD324" s="177">
        <v>0</v>
      </c>
      <c r="AE324" s="177">
        <v>0</v>
      </c>
      <c r="AF324" s="177">
        <v>0</v>
      </c>
      <c r="AG324" s="177">
        <v>0</v>
      </c>
      <c r="AH324" s="177">
        <v>0</v>
      </c>
      <c r="AI324" s="177">
        <v>33.450000000000003</v>
      </c>
      <c r="AJ324" s="177">
        <v>200.7</v>
      </c>
      <c r="AK324" s="177">
        <v>200.7</v>
      </c>
      <c r="AL324" s="177">
        <v>200.7</v>
      </c>
      <c r="AM324" s="177"/>
      <c r="AN324" s="204">
        <v>200.7</v>
      </c>
      <c r="AO324" s="173">
        <f t="shared" si="28"/>
        <v>836.25</v>
      </c>
      <c r="AP324" s="177">
        <f t="shared" si="29"/>
        <v>278.75</v>
      </c>
      <c r="AQ324" s="14" t="s">
        <v>1117</v>
      </c>
      <c r="AR324" s="36" t="s">
        <v>1376</v>
      </c>
    </row>
    <row r="325" spans="1:44" s="74" customFormat="1" ht="50.15" customHeight="1">
      <c r="A325" s="174" t="s">
        <v>1890</v>
      </c>
      <c r="B325" s="14" t="s">
        <v>1105</v>
      </c>
      <c r="C325" s="14" t="s">
        <v>1667</v>
      </c>
      <c r="D325" s="203" t="s">
        <v>99</v>
      </c>
      <c r="E325" s="39" t="s">
        <v>1873</v>
      </c>
      <c r="F325" s="39" t="s">
        <v>1930</v>
      </c>
      <c r="G325" s="39" t="s">
        <v>1104</v>
      </c>
      <c r="H325" s="14" t="s">
        <v>10</v>
      </c>
      <c r="I325" s="202">
        <v>43045</v>
      </c>
      <c r="J325" s="177">
        <v>1115</v>
      </c>
      <c r="K325" s="177">
        <f t="shared" si="26"/>
        <v>111.5</v>
      </c>
      <c r="L325" s="177">
        <f t="shared" si="27"/>
        <v>1003.5</v>
      </c>
      <c r="M325" s="177">
        <v>0</v>
      </c>
      <c r="N325" s="177">
        <v>0</v>
      </c>
      <c r="O325" s="177">
        <v>0</v>
      </c>
      <c r="P325" s="177">
        <v>0</v>
      </c>
      <c r="Q325" s="177">
        <v>0</v>
      </c>
      <c r="R325" s="177">
        <v>0</v>
      </c>
      <c r="S325" s="177">
        <v>0</v>
      </c>
      <c r="T325" s="177">
        <v>0</v>
      </c>
      <c r="U325" s="177">
        <v>0</v>
      </c>
      <c r="V325" s="177">
        <v>0</v>
      </c>
      <c r="W325" s="177">
        <v>0</v>
      </c>
      <c r="X325" s="177">
        <v>0</v>
      </c>
      <c r="Y325" s="177">
        <v>0</v>
      </c>
      <c r="Z325" s="177">
        <v>0</v>
      </c>
      <c r="AA325" s="177">
        <v>0</v>
      </c>
      <c r="AB325" s="177">
        <v>0</v>
      </c>
      <c r="AC325" s="177">
        <v>0</v>
      </c>
      <c r="AD325" s="177">
        <v>0</v>
      </c>
      <c r="AE325" s="177">
        <v>0</v>
      </c>
      <c r="AF325" s="177">
        <v>0</v>
      </c>
      <c r="AG325" s="177">
        <v>0</v>
      </c>
      <c r="AH325" s="177">
        <v>0</v>
      </c>
      <c r="AI325" s="177">
        <v>33.450000000000003</v>
      </c>
      <c r="AJ325" s="177">
        <v>200.7</v>
      </c>
      <c r="AK325" s="177">
        <v>200.7</v>
      </c>
      <c r="AL325" s="177">
        <v>200.7</v>
      </c>
      <c r="AM325" s="177"/>
      <c r="AN325" s="204">
        <v>200.7</v>
      </c>
      <c r="AO325" s="173">
        <f t="shared" si="28"/>
        <v>836.25</v>
      </c>
      <c r="AP325" s="177">
        <f t="shared" si="29"/>
        <v>278.75</v>
      </c>
      <c r="AQ325" s="14" t="s">
        <v>1117</v>
      </c>
      <c r="AR325" s="36" t="s">
        <v>1376</v>
      </c>
    </row>
    <row r="326" spans="1:44" s="74" customFormat="1" ht="50.15" customHeight="1">
      <c r="A326" s="174" t="s">
        <v>1891</v>
      </c>
      <c r="B326" s="14" t="s">
        <v>1105</v>
      </c>
      <c r="C326" s="14" t="s">
        <v>1667</v>
      </c>
      <c r="D326" s="203" t="s">
        <v>99</v>
      </c>
      <c r="E326" s="39" t="s">
        <v>1874</v>
      </c>
      <c r="F326" s="39" t="s">
        <v>1930</v>
      </c>
      <c r="G326" s="39" t="s">
        <v>1104</v>
      </c>
      <c r="H326" s="14" t="s">
        <v>10</v>
      </c>
      <c r="I326" s="202">
        <v>43045</v>
      </c>
      <c r="J326" s="177">
        <v>1115</v>
      </c>
      <c r="K326" s="177">
        <f t="shared" si="26"/>
        <v>111.5</v>
      </c>
      <c r="L326" s="177">
        <f t="shared" si="27"/>
        <v>1003.5</v>
      </c>
      <c r="M326" s="177">
        <v>0</v>
      </c>
      <c r="N326" s="177">
        <v>0</v>
      </c>
      <c r="O326" s="177">
        <v>0</v>
      </c>
      <c r="P326" s="177">
        <v>0</v>
      </c>
      <c r="Q326" s="177">
        <v>0</v>
      </c>
      <c r="R326" s="177">
        <v>0</v>
      </c>
      <c r="S326" s="177">
        <v>0</v>
      </c>
      <c r="T326" s="177">
        <v>0</v>
      </c>
      <c r="U326" s="177">
        <v>0</v>
      </c>
      <c r="V326" s="177">
        <v>0</v>
      </c>
      <c r="W326" s="177">
        <v>0</v>
      </c>
      <c r="X326" s="177">
        <v>0</v>
      </c>
      <c r="Y326" s="177">
        <v>0</v>
      </c>
      <c r="Z326" s="177">
        <v>0</v>
      </c>
      <c r="AA326" s="177">
        <v>0</v>
      </c>
      <c r="AB326" s="177">
        <v>0</v>
      </c>
      <c r="AC326" s="177">
        <v>0</v>
      </c>
      <c r="AD326" s="177">
        <v>0</v>
      </c>
      <c r="AE326" s="177">
        <v>0</v>
      </c>
      <c r="AF326" s="177">
        <v>0</v>
      </c>
      <c r="AG326" s="177">
        <v>0</v>
      </c>
      <c r="AH326" s="177">
        <v>0</v>
      </c>
      <c r="AI326" s="177">
        <v>33.450000000000003</v>
      </c>
      <c r="AJ326" s="177">
        <v>200.7</v>
      </c>
      <c r="AK326" s="177">
        <v>200.7</v>
      </c>
      <c r="AL326" s="177">
        <v>200.7</v>
      </c>
      <c r="AM326" s="177"/>
      <c r="AN326" s="204">
        <v>200.7</v>
      </c>
      <c r="AO326" s="173">
        <f t="shared" si="28"/>
        <v>836.25</v>
      </c>
      <c r="AP326" s="177">
        <f t="shared" si="29"/>
        <v>278.75</v>
      </c>
      <c r="AQ326" s="14" t="s">
        <v>1117</v>
      </c>
      <c r="AR326" s="36" t="s">
        <v>1376</v>
      </c>
    </row>
    <row r="327" spans="1:44" s="74" customFormat="1" ht="50.15" customHeight="1">
      <c r="A327" s="174" t="s">
        <v>1892</v>
      </c>
      <c r="B327" s="14" t="s">
        <v>1105</v>
      </c>
      <c r="C327" s="14" t="s">
        <v>1667</v>
      </c>
      <c r="D327" s="203" t="s">
        <v>99</v>
      </c>
      <c r="E327" s="39" t="s">
        <v>1875</v>
      </c>
      <c r="F327" s="39" t="s">
        <v>1930</v>
      </c>
      <c r="G327" s="39" t="s">
        <v>1104</v>
      </c>
      <c r="H327" s="14" t="s">
        <v>10</v>
      </c>
      <c r="I327" s="202">
        <v>43045</v>
      </c>
      <c r="J327" s="177">
        <v>1115</v>
      </c>
      <c r="K327" s="177">
        <f t="shared" si="26"/>
        <v>111.5</v>
      </c>
      <c r="L327" s="177">
        <f t="shared" si="27"/>
        <v>1003.5</v>
      </c>
      <c r="M327" s="177">
        <v>0</v>
      </c>
      <c r="N327" s="177">
        <v>0</v>
      </c>
      <c r="O327" s="177">
        <v>0</v>
      </c>
      <c r="P327" s="177">
        <v>0</v>
      </c>
      <c r="Q327" s="177">
        <v>0</v>
      </c>
      <c r="R327" s="177">
        <v>0</v>
      </c>
      <c r="S327" s="177">
        <v>0</v>
      </c>
      <c r="T327" s="177">
        <v>0</v>
      </c>
      <c r="U327" s="177">
        <v>0</v>
      </c>
      <c r="V327" s="177">
        <v>0</v>
      </c>
      <c r="W327" s="177">
        <v>0</v>
      </c>
      <c r="X327" s="177">
        <v>0</v>
      </c>
      <c r="Y327" s="177">
        <v>0</v>
      </c>
      <c r="Z327" s="177">
        <v>0</v>
      </c>
      <c r="AA327" s="177">
        <v>0</v>
      </c>
      <c r="AB327" s="177">
        <v>0</v>
      </c>
      <c r="AC327" s="177">
        <v>0</v>
      </c>
      <c r="AD327" s="177">
        <v>0</v>
      </c>
      <c r="AE327" s="177">
        <v>0</v>
      </c>
      <c r="AF327" s="177">
        <v>0</v>
      </c>
      <c r="AG327" s="177">
        <v>0</v>
      </c>
      <c r="AH327" s="177">
        <v>0</v>
      </c>
      <c r="AI327" s="177">
        <v>33.450000000000003</v>
      </c>
      <c r="AJ327" s="177">
        <v>200.7</v>
      </c>
      <c r="AK327" s="177">
        <v>200.7</v>
      </c>
      <c r="AL327" s="177">
        <v>200.7</v>
      </c>
      <c r="AM327" s="177"/>
      <c r="AN327" s="204">
        <v>200.7</v>
      </c>
      <c r="AO327" s="173">
        <f t="shared" si="28"/>
        <v>836.25</v>
      </c>
      <c r="AP327" s="177">
        <f t="shared" si="29"/>
        <v>278.75</v>
      </c>
      <c r="AQ327" s="14" t="s">
        <v>1117</v>
      </c>
      <c r="AR327" s="36" t="s">
        <v>1376</v>
      </c>
    </row>
    <row r="328" spans="1:44" s="74" customFormat="1" ht="50.15" customHeight="1">
      <c r="A328" s="174" t="s">
        <v>1893</v>
      </c>
      <c r="B328" s="14" t="s">
        <v>1105</v>
      </c>
      <c r="C328" s="14" t="s">
        <v>1667</v>
      </c>
      <c r="D328" s="203" t="s">
        <v>99</v>
      </c>
      <c r="E328" s="39" t="s">
        <v>1876</v>
      </c>
      <c r="F328" s="39" t="s">
        <v>1930</v>
      </c>
      <c r="G328" s="39" t="s">
        <v>1104</v>
      </c>
      <c r="H328" s="14" t="s">
        <v>10</v>
      </c>
      <c r="I328" s="202">
        <v>43045</v>
      </c>
      <c r="J328" s="177">
        <v>1115</v>
      </c>
      <c r="K328" s="177">
        <f t="shared" si="26"/>
        <v>111.5</v>
      </c>
      <c r="L328" s="177">
        <f t="shared" si="27"/>
        <v>1003.5</v>
      </c>
      <c r="M328" s="177">
        <v>0</v>
      </c>
      <c r="N328" s="177">
        <v>0</v>
      </c>
      <c r="O328" s="177">
        <v>0</v>
      </c>
      <c r="P328" s="177">
        <v>0</v>
      </c>
      <c r="Q328" s="177">
        <v>0</v>
      </c>
      <c r="R328" s="177">
        <v>0</v>
      </c>
      <c r="S328" s="177">
        <v>0</v>
      </c>
      <c r="T328" s="177">
        <v>0</v>
      </c>
      <c r="U328" s="177">
        <v>0</v>
      </c>
      <c r="V328" s="177">
        <v>0</v>
      </c>
      <c r="W328" s="177">
        <v>0</v>
      </c>
      <c r="X328" s="177">
        <v>0</v>
      </c>
      <c r="Y328" s="177">
        <v>0</v>
      </c>
      <c r="Z328" s="177">
        <v>0</v>
      </c>
      <c r="AA328" s="177">
        <v>0</v>
      </c>
      <c r="AB328" s="177">
        <v>0</v>
      </c>
      <c r="AC328" s="177">
        <v>0</v>
      </c>
      <c r="AD328" s="177">
        <v>0</v>
      </c>
      <c r="AE328" s="177">
        <v>0</v>
      </c>
      <c r="AF328" s="177">
        <v>0</v>
      </c>
      <c r="AG328" s="177">
        <v>0</v>
      </c>
      <c r="AH328" s="177">
        <v>0</v>
      </c>
      <c r="AI328" s="177">
        <v>33.450000000000003</v>
      </c>
      <c r="AJ328" s="177">
        <v>200.7</v>
      </c>
      <c r="AK328" s="177">
        <v>200.7</v>
      </c>
      <c r="AL328" s="177">
        <v>200.7</v>
      </c>
      <c r="AM328" s="177"/>
      <c r="AN328" s="204">
        <v>200.7</v>
      </c>
      <c r="AO328" s="173">
        <f t="shared" si="28"/>
        <v>836.25</v>
      </c>
      <c r="AP328" s="177">
        <f t="shared" si="29"/>
        <v>278.75</v>
      </c>
      <c r="AQ328" s="14" t="s">
        <v>1117</v>
      </c>
      <c r="AR328" s="36" t="s">
        <v>1376</v>
      </c>
    </row>
    <row r="329" spans="1:44" s="74" customFormat="1" ht="50.15" customHeight="1">
      <c r="A329" s="174" t="s">
        <v>1894</v>
      </c>
      <c r="B329" s="14" t="s">
        <v>1105</v>
      </c>
      <c r="C329" s="14" t="s">
        <v>1667</v>
      </c>
      <c r="D329" s="203" t="s">
        <v>99</v>
      </c>
      <c r="E329" s="39" t="s">
        <v>1877</v>
      </c>
      <c r="F329" s="39" t="s">
        <v>1930</v>
      </c>
      <c r="G329" s="39" t="s">
        <v>1104</v>
      </c>
      <c r="H329" s="14" t="s">
        <v>10</v>
      </c>
      <c r="I329" s="202">
        <v>43045</v>
      </c>
      <c r="J329" s="177">
        <v>1115</v>
      </c>
      <c r="K329" s="177">
        <f t="shared" si="26"/>
        <v>111.5</v>
      </c>
      <c r="L329" s="177">
        <f t="shared" si="27"/>
        <v>1003.5</v>
      </c>
      <c r="M329" s="177">
        <v>0</v>
      </c>
      <c r="N329" s="177">
        <v>0</v>
      </c>
      <c r="O329" s="177">
        <v>0</v>
      </c>
      <c r="P329" s="177">
        <v>0</v>
      </c>
      <c r="Q329" s="177">
        <v>0</v>
      </c>
      <c r="R329" s="177">
        <v>0</v>
      </c>
      <c r="S329" s="177">
        <v>0</v>
      </c>
      <c r="T329" s="177">
        <v>0</v>
      </c>
      <c r="U329" s="177">
        <v>0</v>
      </c>
      <c r="V329" s="177">
        <v>0</v>
      </c>
      <c r="W329" s="177">
        <v>0</v>
      </c>
      <c r="X329" s="177">
        <v>0</v>
      </c>
      <c r="Y329" s="177">
        <v>0</v>
      </c>
      <c r="Z329" s="177">
        <v>0</v>
      </c>
      <c r="AA329" s="177">
        <v>0</v>
      </c>
      <c r="AB329" s="177">
        <v>0</v>
      </c>
      <c r="AC329" s="177">
        <v>0</v>
      </c>
      <c r="AD329" s="177">
        <v>0</v>
      </c>
      <c r="AE329" s="177">
        <v>0</v>
      </c>
      <c r="AF329" s="177">
        <v>0</v>
      </c>
      <c r="AG329" s="177">
        <v>0</v>
      </c>
      <c r="AH329" s="177">
        <v>0</v>
      </c>
      <c r="AI329" s="177">
        <v>33.450000000000003</v>
      </c>
      <c r="AJ329" s="177">
        <v>200.7</v>
      </c>
      <c r="AK329" s="177">
        <v>200.7</v>
      </c>
      <c r="AL329" s="177">
        <v>200.7</v>
      </c>
      <c r="AM329" s="177"/>
      <c r="AN329" s="204">
        <v>200.7</v>
      </c>
      <c r="AO329" s="173">
        <f t="shared" si="28"/>
        <v>836.25</v>
      </c>
      <c r="AP329" s="177">
        <f t="shared" si="29"/>
        <v>278.75</v>
      </c>
      <c r="AQ329" s="14" t="s">
        <v>1117</v>
      </c>
      <c r="AR329" s="36" t="s">
        <v>1376</v>
      </c>
    </row>
    <row r="330" spans="1:44" s="74" customFormat="1" ht="50.15" customHeight="1">
      <c r="A330" s="174" t="s">
        <v>1916</v>
      </c>
      <c r="B330" s="14" t="s">
        <v>1105</v>
      </c>
      <c r="C330" s="14" t="s">
        <v>1919</v>
      </c>
      <c r="D330" s="203" t="s">
        <v>99</v>
      </c>
      <c r="E330" s="39" t="s">
        <v>1920</v>
      </c>
      <c r="F330" s="39" t="s">
        <v>1923</v>
      </c>
      <c r="G330" s="39" t="s">
        <v>1104</v>
      </c>
      <c r="H330" s="14" t="s">
        <v>10</v>
      </c>
      <c r="I330" s="202">
        <v>43088</v>
      </c>
      <c r="J330" s="177">
        <v>958</v>
      </c>
      <c r="K330" s="177">
        <f t="shared" si="26"/>
        <v>95.800000000000011</v>
      </c>
      <c r="L330" s="177">
        <f t="shared" si="27"/>
        <v>862.2</v>
      </c>
      <c r="M330" s="177">
        <v>0</v>
      </c>
      <c r="N330" s="177">
        <v>0</v>
      </c>
      <c r="O330" s="177">
        <v>0</v>
      </c>
      <c r="P330" s="177">
        <v>0</v>
      </c>
      <c r="Q330" s="177">
        <v>0</v>
      </c>
      <c r="R330" s="177">
        <v>0</v>
      </c>
      <c r="S330" s="177">
        <v>0</v>
      </c>
      <c r="T330" s="177">
        <v>0</v>
      </c>
      <c r="U330" s="177">
        <v>0</v>
      </c>
      <c r="V330" s="177">
        <v>0</v>
      </c>
      <c r="W330" s="177">
        <v>0</v>
      </c>
      <c r="X330" s="177">
        <v>0</v>
      </c>
      <c r="Y330" s="177">
        <v>0</v>
      </c>
      <c r="Z330" s="177">
        <v>0</v>
      </c>
      <c r="AA330" s="177">
        <v>0</v>
      </c>
      <c r="AB330" s="177">
        <v>0</v>
      </c>
      <c r="AC330" s="177">
        <v>0</v>
      </c>
      <c r="AD330" s="177">
        <v>0</v>
      </c>
      <c r="AE330" s="177">
        <v>0</v>
      </c>
      <c r="AF330" s="177">
        <v>0</v>
      </c>
      <c r="AG330" s="177">
        <v>0</v>
      </c>
      <c r="AH330" s="177">
        <v>0</v>
      </c>
      <c r="AI330" s="177">
        <v>0</v>
      </c>
      <c r="AJ330" s="177">
        <v>172.44</v>
      </c>
      <c r="AK330" s="177">
        <v>172.44</v>
      </c>
      <c r="AL330" s="177">
        <v>172.44</v>
      </c>
      <c r="AM330" s="177"/>
      <c r="AN330" s="204">
        <v>172.44</v>
      </c>
      <c r="AO330" s="173">
        <f t="shared" si="28"/>
        <v>689.76</v>
      </c>
      <c r="AP330" s="177">
        <f t="shared" si="29"/>
        <v>268.24</v>
      </c>
      <c r="AQ330" s="14" t="s">
        <v>1924</v>
      </c>
      <c r="AR330" s="36" t="s">
        <v>1925</v>
      </c>
    </row>
    <row r="331" spans="1:44" s="74" customFormat="1" ht="50.15" customHeight="1">
      <c r="A331" s="174" t="s">
        <v>1917</v>
      </c>
      <c r="B331" s="14" t="s">
        <v>1105</v>
      </c>
      <c r="C331" s="14" t="s">
        <v>1919</v>
      </c>
      <c r="D331" s="203" t="s">
        <v>99</v>
      </c>
      <c r="E331" s="39" t="s">
        <v>1921</v>
      </c>
      <c r="F331" s="39" t="s">
        <v>1923</v>
      </c>
      <c r="G331" s="39" t="s">
        <v>1104</v>
      </c>
      <c r="H331" s="14" t="s">
        <v>10</v>
      </c>
      <c r="I331" s="202">
        <v>43088</v>
      </c>
      <c r="J331" s="177">
        <v>958</v>
      </c>
      <c r="K331" s="177">
        <f t="shared" si="26"/>
        <v>95.800000000000011</v>
      </c>
      <c r="L331" s="177">
        <f t="shared" si="27"/>
        <v>862.2</v>
      </c>
      <c r="M331" s="177">
        <v>0</v>
      </c>
      <c r="N331" s="177">
        <v>0</v>
      </c>
      <c r="O331" s="177">
        <v>0</v>
      </c>
      <c r="P331" s="177">
        <v>0</v>
      </c>
      <c r="Q331" s="177">
        <v>0</v>
      </c>
      <c r="R331" s="177">
        <v>0</v>
      </c>
      <c r="S331" s="177">
        <v>0</v>
      </c>
      <c r="T331" s="177">
        <v>0</v>
      </c>
      <c r="U331" s="177">
        <v>0</v>
      </c>
      <c r="V331" s="177">
        <v>0</v>
      </c>
      <c r="W331" s="177">
        <v>0</v>
      </c>
      <c r="X331" s="177">
        <v>0</v>
      </c>
      <c r="Y331" s="177">
        <v>0</v>
      </c>
      <c r="Z331" s="177">
        <v>0</v>
      </c>
      <c r="AA331" s="177">
        <v>0</v>
      </c>
      <c r="AB331" s="177">
        <v>0</v>
      </c>
      <c r="AC331" s="177">
        <v>0</v>
      </c>
      <c r="AD331" s="177">
        <v>0</v>
      </c>
      <c r="AE331" s="177">
        <v>0</v>
      </c>
      <c r="AF331" s="177">
        <v>0</v>
      </c>
      <c r="AG331" s="177">
        <v>0</v>
      </c>
      <c r="AH331" s="177">
        <v>0</v>
      </c>
      <c r="AI331" s="177">
        <v>0</v>
      </c>
      <c r="AJ331" s="177">
        <v>172.44</v>
      </c>
      <c r="AK331" s="177">
        <v>172.44</v>
      </c>
      <c r="AL331" s="177">
        <v>172.44</v>
      </c>
      <c r="AM331" s="177"/>
      <c r="AN331" s="204">
        <v>172.44</v>
      </c>
      <c r="AO331" s="173">
        <f t="shared" si="28"/>
        <v>689.76</v>
      </c>
      <c r="AP331" s="177">
        <f t="shared" si="29"/>
        <v>268.24</v>
      </c>
      <c r="AQ331" s="14" t="s">
        <v>1927</v>
      </c>
      <c r="AR331" s="36" t="s">
        <v>1926</v>
      </c>
    </row>
    <row r="332" spans="1:44" s="74" customFormat="1" ht="50.15" customHeight="1">
      <c r="A332" s="174" t="s">
        <v>1918</v>
      </c>
      <c r="B332" s="14" t="s">
        <v>1105</v>
      </c>
      <c r="C332" s="14" t="s">
        <v>1919</v>
      </c>
      <c r="D332" s="203" t="s">
        <v>99</v>
      </c>
      <c r="E332" s="39" t="s">
        <v>1922</v>
      </c>
      <c r="F332" s="39" t="s">
        <v>1923</v>
      </c>
      <c r="G332" s="39" t="s">
        <v>1104</v>
      </c>
      <c r="H332" s="14" t="s">
        <v>10</v>
      </c>
      <c r="I332" s="202">
        <v>43088</v>
      </c>
      <c r="J332" s="177">
        <v>958</v>
      </c>
      <c r="K332" s="177">
        <f t="shared" si="26"/>
        <v>95.800000000000011</v>
      </c>
      <c r="L332" s="177">
        <f t="shared" si="27"/>
        <v>862.2</v>
      </c>
      <c r="M332" s="177">
        <v>0</v>
      </c>
      <c r="N332" s="177">
        <v>0</v>
      </c>
      <c r="O332" s="177">
        <v>0</v>
      </c>
      <c r="P332" s="177">
        <v>0</v>
      </c>
      <c r="Q332" s="177">
        <v>0</v>
      </c>
      <c r="R332" s="177">
        <v>0</v>
      </c>
      <c r="S332" s="177">
        <v>0</v>
      </c>
      <c r="T332" s="177">
        <v>0</v>
      </c>
      <c r="U332" s="177">
        <v>0</v>
      </c>
      <c r="V332" s="177">
        <v>0</v>
      </c>
      <c r="W332" s="177">
        <v>0</v>
      </c>
      <c r="X332" s="177">
        <v>0</v>
      </c>
      <c r="Y332" s="177">
        <v>0</v>
      </c>
      <c r="Z332" s="177">
        <v>0</v>
      </c>
      <c r="AA332" s="177">
        <v>0</v>
      </c>
      <c r="AB332" s="177">
        <v>0</v>
      </c>
      <c r="AC332" s="177">
        <v>0</v>
      </c>
      <c r="AD332" s="177">
        <v>0</v>
      </c>
      <c r="AE332" s="177">
        <v>0</v>
      </c>
      <c r="AF332" s="177">
        <v>0</v>
      </c>
      <c r="AG332" s="177">
        <v>0</v>
      </c>
      <c r="AH332" s="177">
        <v>0</v>
      </c>
      <c r="AI332" s="177">
        <v>0</v>
      </c>
      <c r="AJ332" s="177">
        <v>172.44</v>
      </c>
      <c r="AK332" s="177">
        <v>172.44</v>
      </c>
      <c r="AL332" s="177">
        <v>172.44</v>
      </c>
      <c r="AM332" s="177"/>
      <c r="AN332" s="204">
        <v>172.44</v>
      </c>
      <c r="AO332" s="173">
        <f t="shared" si="28"/>
        <v>689.76</v>
      </c>
      <c r="AP332" s="177">
        <f t="shared" si="29"/>
        <v>268.24</v>
      </c>
      <c r="AQ332" s="14" t="s">
        <v>1928</v>
      </c>
      <c r="AR332" s="36" t="s">
        <v>1929</v>
      </c>
    </row>
    <row r="333" spans="1:44" s="74" customFormat="1" ht="50.15" customHeight="1">
      <c r="A333" s="174" t="s">
        <v>2009</v>
      </c>
      <c r="B333" s="14" t="s">
        <v>1105</v>
      </c>
      <c r="C333" s="14" t="s">
        <v>2013</v>
      </c>
      <c r="D333" s="203" t="s">
        <v>96</v>
      </c>
      <c r="E333" s="39" t="s">
        <v>2010</v>
      </c>
      <c r="F333" s="39" t="s">
        <v>2011</v>
      </c>
      <c r="G333" s="39" t="s">
        <v>1104</v>
      </c>
      <c r="H333" s="14" t="s">
        <v>10</v>
      </c>
      <c r="I333" s="202">
        <v>43431</v>
      </c>
      <c r="J333" s="177">
        <v>2025.92</v>
      </c>
      <c r="K333" s="177">
        <f t="shared" si="26"/>
        <v>202.59200000000001</v>
      </c>
      <c r="L333" s="177">
        <f t="shared" si="27"/>
        <v>1823.328</v>
      </c>
      <c r="M333" s="177">
        <v>0</v>
      </c>
      <c r="N333" s="177">
        <v>0</v>
      </c>
      <c r="O333" s="177">
        <v>0</v>
      </c>
      <c r="P333" s="177">
        <v>0</v>
      </c>
      <c r="Q333" s="177">
        <v>0</v>
      </c>
      <c r="R333" s="177">
        <v>0</v>
      </c>
      <c r="S333" s="177">
        <v>0</v>
      </c>
      <c r="T333" s="177">
        <v>0</v>
      </c>
      <c r="U333" s="177">
        <v>0</v>
      </c>
      <c r="V333" s="177">
        <v>0</v>
      </c>
      <c r="W333" s="177">
        <v>0</v>
      </c>
      <c r="X333" s="177">
        <v>0</v>
      </c>
      <c r="Y333" s="177">
        <v>0</v>
      </c>
      <c r="Z333" s="177">
        <v>0</v>
      </c>
      <c r="AA333" s="177">
        <v>0</v>
      </c>
      <c r="AB333" s="177">
        <v>0</v>
      </c>
      <c r="AC333" s="177">
        <v>0</v>
      </c>
      <c r="AD333" s="177">
        <v>0</v>
      </c>
      <c r="AE333" s="177">
        <v>0</v>
      </c>
      <c r="AF333" s="177">
        <v>0</v>
      </c>
      <c r="AG333" s="177">
        <v>0</v>
      </c>
      <c r="AH333" s="177">
        <v>0</v>
      </c>
      <c r="AI333" s="177">
        <v>0</v>
      </c>
      <c r="AJ333" s="177">
        <v>30.39</v>
      </c>
      <c r="AK333" s="177">
        <v>364.67</v>
      </c>
      <c r="AL333" s="177">
        <v>364.67</v>
      </c>
      <c r="AM333" s="177"/>
      <c r="AN333" s="204">
        <v>364.67</v>
      </c>
      <c r="AO333" s="173">
        <f t="shared" si="28"/>
        <v>1124.4000000000001</v>
      </c>
      <c r="AP333" s="177">
        <f t="shared" si="29"/>
        <v>901.52</v>
      </c>
      <c r="AQ333" s="37" t="s">
        <v>1117</v>
      </c>
      <c r="AR333" s="38" t="s">
        <v>1376</v>
      </c>
    </row>
    <row r="334" spans="1:44" s="74" customFormat="1" ht="50.15" customHeight="1">
      <c r="A334" s="174" t="s">
        <v>2012</v>
      </c>
      <c r="B334" s="14" t="s">
        <v>1105</v>
      </c>
      <c r="C334" s="14" t="s">
        <v>2013</v>
      </c>
      <c r="D334" s="203" t="s">
        <v>96</v>
      </c>
      <c r="E334" s="39" t="s">
        <v>2014</v>
      </c>
      <c r="F334" s="39" t="s">
        <v>2011</v>
      </c>
      <c r="G334" s="39" t="s">
        <v>1104</v>
      </c>
      <c r="H334" s="14" t="s">
        <v>10</v>
      </c>
      <c r="I334" s="202">
        <v>43431</v>
      </c>
      <c r="J334" s="177">
        <v>2025.92</v>
      </c>
      <c r="K334" s="177">
        <f t="shared" si="26"/>
        <v>202.59200000000001</v>
      </c>
      <c r="L334" s="177">
        <f t="shared" si="27"/>
        <v>1823.328</v>
      </c>
      <c r="M334" s="177">
        <v>0</v>
      </c>
      <c r="N334" s="177">
        <v>0</v>
      </c>
      <c r="O334" s="177">
        <v>0</v>
      </c>
      <c r="P334" s="177">
        <v>0</v>
      </c>
      <c r="Q334" s="177">
        <v>0</v>
      </c>
      <c r="R334" s="177">
        <v>0</v>
      </c>
      <c r="S334" s="177">
        <v>0</v>
      </c>
      <c r="T334" s="177">
        <v>0</v>
      </c>
      <c r="U334" s="177">
        <v>0</v>
      </c>
      <c r="V334" s="177">
        <v>0</v>
      </c>
      <c r="W334" s="177">
        <v>0</v>
      </c>
      <c r="X334" s="177">
        <v>0</v>
      </c>
      <c r="Y334" s="177">
        <v>0</v>
      </c>
      <c r="Z334" s="177">
        <v>0</v>
      </c>
      <c r="AA334" s="177">
        <v>0</v>
      </c>
      <c r="AB334" s="177">
        <v>0</v>
      </c>
      <c r="AC334" s="177">
        <v>0</v>
      </c>
      <c r="AD334" s="177">
        <v>0</v>
      </c>
      <c r="AE334" s="177">
        <v>0</v>
      </c>
      <c r="AF334" s="177">
        <v>0</v>
      </c>
      <c r="AG334" s="177">
        <v>0</v>
      </c>
      <c r="AH334" s="177">
        <v>0</v>
      </c>
      <c r="AI334" s="177">
        <v>0</v>
      </c>
      <c r="AJ334" s="177">
        <v>30.39</v>
      </c>
      <c r="AK334" s="177">
        <v>364.67</v>
      </c>
      <c r="AL334" s="177">
        <v>364.67</v>
      </c>
      <c r="AM334" s="177"/>
      <c r="AN334" s="204">
        <v>364.67</v>
      </c>
      <c r="AO334" s="173">
        <f t="shared" si="28"/>
        <v>1124.4000000000001</v>
      </c>
      <c r="AP334" s="177">
        <f t="shared" si="29"/>
        <v>901.52</v>
      </c>
      <c r="AQ334" s="37" t="s">
        <v>1117</v>
      </c>
      <c r="AR334" s="38" t="s">
        <v>1376</v>
      </c>
    </row>
    <row r="335" spans="1:44" s="74" customFormat="1" ht="50.15" customHeight="1">
      <c r="A335" s="39" t="s">
        <v>2120</v>
      </c>
      <c r="B335" s="39" t="s">
        <v>101</v>
      </c>
      <c r="C335" s="39" t="s">
        <v>135</v>
      </c>
      <c r="D335" s="39" t="s">
        <v>96</v>
      </c>
      <c r="E335" s="39" t="s">
        <v>2133</v>
      </c>
      <c r="F335" s="39" t="s">
        <v>2134</v>
      </c>
      <c r="G335" s="39" t="s">
        <v>1104</v>
      </c>
      <c r="H335" s="14"/>
      <c r="I335" s="202">
        <v>43899</v>
      </c>
      <c r="J335" s="177">
        <v>1300</v>
      </c>
      <c r="K335" s="177">
        <f t="shared" si="26"/>
        <v>130</v>
      </c>
      <c r="L335" s="177">
        <f t="shared" si="27"/>
        <v>1170</v>
      </c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>
        <v>195</v>
      </c>
      <c r="AM335" s="177"/>
      <c r="AN335" s="204">
        <v>234</v>
      </c>
      <c r="AO335" s="173">
        <f>SUM(M335:AN335)</f>
        <v>429</v>
      </c>
      <c r="AP335" s="177">
        <f t="shared" si="29"/>
        <v>871</v>
      </c>
      <c r="AQ335" s="37"/>
      <c r="AR335" s="38"/>
    </row>
    <row r="336" spans="1:44" s="74" customFormat="1" ht="50.15" customHeight="1">
      <c r="A336" s="39" t="s">
        <v>2121</v>
      </c>
      <c r="B336" s="39" t="s">
        <v>101</v>
      </c>
      <c r="C336" s="39" t="s">
        <v>135</v>
      </c>
      <c r="D336" s="39" t="s">
        <v>96</v>
      </c>
      <c r="E336" s="39" t="s">
        <v>2135</v>
      </c>
      <c r="F336" s="39" t="s">
        <v>2134</v>
      </c>
      <c r="G336" s="39" t="s">
        <v>1104</v>
      </c>
      <c r="H336" s="14"/>
      <c r="I336" s="202">
        <v>43899</v>
      </c>
      <c r="J336" s="177">
        <v>1300</v>
      </c>
      <c r="K336" s="177">
        <f t="shared" ref="K336:K357" si="30">+J336*0.1</f>
        <v>130</v>
      </c>
      <c r="L336" s="177">
        <f t="shared" ref="L336:L357" si="31">+J336-K336</f>
        <v>1170</v>
      </c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>
        <v>195</v>
      </c>
      <c r="AM336" s="177"/>
      <c r="AN336" s="204">
        <v>234</v>
      </c>
      <c r="AO336" s="173">
        <f t="shared" si="28"/>
        <v>429</v>
      </c>
      <c r="AP336" s="177">
        <f t="shared" si="29"/>
        <v>871</v>
      </c>
      <c r="AQ336" s="37"/>
      <c r="AR336" s="38"/>
    </row>
    <row r="337" spans="1:44" s="74" customFormat="1" ht="50.15" customHeight="1">
      <c r="A337" s="39" t="s">
        <v>2122</v>
      </c>
      <c r="B337" s="39" t="s">
        <v>101</v>
      </c>
      <c r="C337" s="39" t="s">
        <v>135</v>
      </c>
      <c r="D337" s="39" t="s">
        <v>96</v>
      </c>
      <c r="E337" s="39" t="s">
        <v>2136</v>
      </c>
      <c r="F337" s="39" t="s">
        <v>2134</v>
      </c>
      <c r="G337" s="39" t="s">
        <v>1104</v>
      </c>
      <c r="H337" s="14"/>
      <c r="I337" s="202">
        <v>43899</v>
      </c>
      <c r="J337" s="177">
        <v>1300</v>
      </c>
      <c r="K337" s="177">
        <f t="shared" si="30"/>
        <v>130</v>
      </c>
      <c r="L337" s="177">
        <f t="shared" si="31"/>
        <v>1170</v>
      </c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>
        <v>195</v>
      </c>
      <c r="AM337" s="177"/>
      <c r="AN337" s="204">
        <v>234</v>
      </c>
      <c r="AO337" s="173">
        <f t="shared" si="28"/>
        <v>429</v>
      </c>
      <c r="AP337" s="177">
        <f t="shared" si="29"/>
        <v>871</v>
      </c>
      <c r="AQ337" s="37"/>
      <c r="AR337" s="38"/>
    </row>
    <row r="338" spans="1:44" s="74" customFormat="1" ht="50.15" customHeight="1">
      <c r="A338" s="39" t="s">
        <v>2123</v>
      </c>
      <c r="B338" s="39" t="s">
        <v>101</v>
      </c>
      <c r="C338" s="39" t="s">
        <v>135</v>
      </c>
      <c r="D338" s="39" t="s">
        <v>96</v>
      </c>
      <c r="E338" s="39" t="s">
        <v>2137</v>
      </c>
      <c r="F338" s="39" t="s">
        <v>2134</v>
      </c>
      <c r="G338" s="39" t="s">
        <v>1104</v>
      </c>
      <c r="H338" s="14"/>
      <c r="I338" s="202">
        <v>43899</v>
      </c>
      <c r="J338" s="177">
        <v>1300</v>
      </c>
      <c r="K338" s="177">
        <f t="shared" si="30"/>
        <v>130</v>
      </c>
      <c r="L338" s="177">
        <f t="shared" si="31"/>
        <v>1170</v>
      </c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>
        <v>195</v>
      </c>
      <c r="AM338" s="177"/>
      <c r="AN338" s="204">
        <v>234</v>
      </c>
      <c r="AO338" s="173">
        <f t="shared" si="28"/>
        <v>429</v>
      </c>
      <c r="AP338" s="177">
        <f t="shared" si="29"/>
        <v>871</v>
      </c>
      <c r="AQ338" s="37"/>
      <c r="AR338" s="38"/>
    </row>
    <row r="339" spans="1:44" s="74" customFormat="1" ht="50.15" customHeight="1">
      <c r="A339" s="39" t="s">
        <v>2124</v>
      </c>
      <c r="B339" s="39" t="s">
        <v>101</v>
      </c>
      <c r="C339" s="39" t="s">
        <v>135</v>
      </c>
      <c r="D339" s="39" t="s">
        <v>96</v>
      </c>
      <c r="E339" s="39" t="s">
        <v>2138</v>
      </c>
      <c r="F339" s="39" t="s">
        <v>2134</v>
      </c>
      <c r="G339" s="39" t="s">
        <v>1104</v>
      </c>
      <c r="H339" s="14"/>
      <c r="I339" s="202">
        <v>43899</v>
      </c>
      <c r="J339" s="177">
        <v>1300</v>
      </c>
      <c r="K339" s="177">
        <f t="shared" si="30"/>
        <v>130</v>
      </c>
      <c r="L339" s="177">
        <f t="shared" si="31"/>
        <v>1170</v>
      </c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>
        <v>195</v>
      </c>
      <c r="AM339" s="177"/>
      <c r="AN339" s="204">
        <v>234</v>
      </c>
      <c r="AO339" s="173">
        <f t="shared" si="28"/>
        <v>429</v>
      </c>
      <c r="AP339" s="177">
        <f t="shared" si="29"/>
        <v>871</v>
      </c>
      <c r="AQ339" s="37"/>
      <c r="AR339" s="38"/>
    </row>
    <row r="340" spans="1:44" s="74" customFormat="1" ht="50.15" customHeight="1">
      <c r="A340" s="39" t="s">
        <v>2125</v>
      </c>
      <c r="B340" s="39" t="s">
        <v>101</v>
      </c>
      <c r="C340" s="39" t="s">
        <v>135</v>
      </c>
      <c r="D340" s="39" t="s">
        <v>96</v>
      </c>
      <c r="E340" s="39" t="s">
        <v>2139</v>
      </c>
      <c r="F340" s="39" t="s">
        <v>2134</v>
      </c>
      <c r="G340" s="39" t="s">
        <v>1104</v>
      </c>
      <c r="H340" s="14"/>
      <c r="I340" s="202">
        <v>43899</v>
      </c>
      <c r="J340" s="177">
        <v>1300</v>
      </c>
      <c r="K340" s="177">
        <f t="shared" si="30"/>
        <v>130</v>
      </c>
      <c r="L340" s="177">
        <f t="shared" si="31"/>
        <v>1170</v>
      </c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>
        <v>195</v>
      </c>
      <c r="AM340" s="177"/>
      <c r="AN340" s="204">
        <v>234</v>
      </c>
      <c r="AO340" s="173">
        <f t="shared" si="28"/>
        <v>429</v>
      </c>
      <c r="AP340" s="177">
        <f t="shared" si="29"/>
        <v>871</v>
      </c>
      <c r="AQ340" s="37"/>
      <c r="AR340" s="38"/>
    </row>
    <row r="341" spans="1:44" s="74" customFormat="1" ht="50.15" customHeight="1">
      <c r="A341" s="39" t="s">
        <v>2126</v>
      </c>
      <c r="B341" s="39" t="s">
        <v>101</v>
      </c>
      <c r="C341" s="39" t="s">
        <v>135</v>
      </c>
      <c r="D341" s="39" t="s">
        <v>96</v>
      </c>
      <c r="E341" s="39" t="s">
        <v>2140</v>
      </c>
      <c r="F341" s="39" t="s">
        <v>2134</v>
      </c>
      <c r="G341" s="39" t="s">
        <v>1104</v>
      </c>
      <c r="H341" s="14"/>
      <c r="I341" s="202">
        <v>43899</v>
      </c>
      <c r="J341" s="177">
        <v>1300</v>
      </c>
      <c r="K341" s="177">
        <f t="shared" si="30"/>
        <v>130</v>
      </c>
      <c r="L341" s="177">
        <f t="shared" si="31"/>
        <v>1170</v>
      </c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>
        <v>195</v>
      </c>
      <c r="AM341" s="177"/>
      <c r="AN341" s="204">
        <v>234</v>
      </c>
      <c r="AO341" s="173">
        <f t="shared" si="28"/>
        <v>429</v>
      </c>
      <c r="AP341" s="177">
        <f t="shared" si="29"/>
        <v>871</v>
      </c>
      <c r="AQ341" s="37"/>
      <c r="AR341" s="38"/>
    </row>
    <row r="342" spans="1:44" s="74" customFormat="1" ht="50.15" customHeight="1">
      <c r="A342" s="39" t="s">
        <v>2127</v>
      </c>
      <c r="B342" s="39" t="s">
        <v>101</v>
      </c>
      <c r="C342" s="39" t="s">
        <v>135</v>
      </c>
      <c r="D342" s="39" t="s">
        <v>96</v>
      </c>
      <c r="E342" s="39" t="s">
        <v>2141</v>
      </c>
      <c r="F342" s="39" t="s">
        <v>2134</v>
      </c>
      <c r="G342" s="39" t="s">
        <v>1104</v>
      </c>
      <c r="H342" s="14"/>
      <c r="I342" s="202">
        <v>43899</v>
      </c>
      <c r="J342" s="177">
        <v>1300</v>
      </c>
      <c r="K342" s="177">
        <f t="shared" si="30"/>
        <v>130</v>
      </c>
      <c r="L342" s="177">
        <f t="shared" si="31"/>
        <v>1170</v>
      </c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>
        <v>195</v>
      </c>
      <c r="AM342" s="177"/>
      <c r="AN342" s="204">
        <v>234</v>
      </c>
      <c r="AO342" s="173">
        <f t="shared" si="28"/>
        <v>429</v>
      </c>
      <c r="AP342" s="177">
        <f t="shared" si="29"/>
        <v>871</v>
      </c>
      <c r="AQ342" s="37"/>
      <c r="AR342" s="38"/>
    </row>
    <row r="343" spans="1:44" s="74" customFormat="1" ht="50.15" customHeight="1">
      <c r="A343" s="39" t="s">
        <v>2128</v>
      </c>
      <c r="B343" s="39" t="s">
        <v>101</v>
      </c>
      <c r="C343" s="39" t="s">
        <v>135</v>
      </c>
      <c r="D343" s="39" t="s">
        <v>96</v>
      </c>
      <c r="E343" s="39" t="s">
        <v>2142</v>
      </c>
      <c r="F343" s="39" t="s">
        <v>2134</v>
      </c>
      <c r="G343" s="39" t="s">
        <v>1104</v>
      </c>
      <c r="H343" s="14"/>
      <c r="I343" s="202">
        <v>43899</v>
      </c>
      <c r="J343" s="177">
        <v>1300</v>
      </c>
      <c r="K343" s="177">
        <f t="shared" si="30"/>
        <v>130</v>
      </c>
      <c r="L343" s="177">
        <f t="shared" si="31"/>
        <v>1170</v>
      </c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>
        <v>195</v>
      </c>
      <c r="AM343" s="177"/>
      <c r="AN343" s="204">
        <v>234</v>
      </c>
      <c r="AO343" s="173">
        <f t="shared" si="28"/>
        <v>429</v>
      </c>
      <c r="AP343" s="177">
        <f t="shared" si="29"/>
        <v>871</v>
      </c>
      <c r="AQ343" s="37"/>
      <c r="AR343" s="38"/>
    </row>
    <row r="344" spans="1:44" s="74" customFormat="1" ht="50.15" customHeight="1">
      <c r="A344" s="39" t="s">
        <v>2129</v>
      </c>
      <c r="B344" s="39" t="s">
        <v>101</v>
      </c>
      <c r="C344" s="39" t="s">
        <v>135</v>
      </c>
      <c r="D344" s="39" t="s">
        <v>96</v>
      </c>
      <c r="E344" s="39" t="s">
        <v>2143</v>
      </c>
      <c r="F344" s="39" t="s">
        <v>2134</v>
      </c>
      <c r="G344" s="39" t="s">
        <v>1104</v>
      </c>
      <c r="H344" s="14"/>
      <c r="I344" s="202">
        <v>43899</v>
      </c>
      <c r="J344" s="177">
        <v>1300</v>
      </c>
      <c r="K344" s="177">
        <f t="shared" si="30"/>
        <v>130</v>
      </c>
      <c r="L344" s="177">
        <f t="shared" si="31"/>
        <v>1170</v>
      </c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>
        <v>195</v>
      </c>
      <c r="AM344" s="177"/>
      <c r="AN344" s="204">
        <v>234</v>
      </c>
      <c r="AO344" s="173">
        <f t="shared" si="28"/>
        <v>429</v>
      </c>
      <c r="AP344" s="177">
        <f t="shared" si="29"/>
        <v>871</v>
      </c>
      <c r="AQ344" s="37"/>
      <c r="AR344" s="38"/>
    </row>
    <row r="345" spans="1:44" s="74" customFormat="1" ht="50.15" customHeight="1">
      <c r="A345" s="39" t="s">
        <v>2130</v>
      </c>
      <c r="B345" s="39" t="s">
        <v>101</v>
      </c>
      <c r="C345" s="39" t="s">
        <v>135</v>
      </c>
      <c r="D345" s="39" t="s">
        <v>96</v>
      </c>
      <c r="E345" s="39" t="s">
        <v>2144</v>
      </c>
      <c r="F345" s="39" t="s">
        <v>2134</v>
      </c>
      <c r="G345" s="39" t="s">
        <v>1104</v>
      </c>
      <c r="H345" s="14"/>
      <c r="I345" s="202">
        <v>43899</v>
      </c>
      <c r="J345" s="177">
        <v>1300</v>
      </c>
      <c r="K345" s="177">
        <f t="shared" si="30"/>
        <v>130</v>
      </c>
      <c r="L345" s="177">
        <f t="shared" si="31"/>
        <v>1170</v>
      </c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>
        <v>195</v>
      </c>
      <c r="AM345" s="177"/>
      <c r="AN345" s="204">
        <v>234</v>
      </c>
      <c r="AO345" s="173">
        <f t="shared" si="28"/>
        <v>429</v>
      </c>
      <c r="AP345" s="177">
        <f t="shared" si="29"/>
        <v>871</v>
      </c>
      <c r="AQ345" s="37"/>
      <c r="AR345" s="38"/>
    </row>
    <row r="346" spans="1:44" s="74" customFormat="1" ht="50.15" customHeight="1">
      <c r="A346" s="39" t="s">
        <v>2131</v>
      </c>
      <c r="B346" s="39" t="s">
        <v>101</v>
      </c>
      <c r="C346" s="39" t="s">
        <v>135</v>
      </c>
      <c r="D346" s="39" t="s">
        <v>96</v>
      </c>
      <c r="E346" s="39" t="s">
        <v>2145</v>
      </c>
      <c r="F346" s="39" t="s">
        <v>2134</v>
      </c>
      <c r="G346" s="39" t="s">
        <v>1104</v>
      </c>
      <c r="H346" s="14"/>
      <c r="I346" s="202">
        <v>43899</v>
      </c>
      <c r="J346" s="177">
        <v>1300</v>
      </c>
      <c r="K346" s="177">
        <f t="shared" si="30"/>
        <v>130</v>
      </c>
      <c r="L346" s="177">
        <f t="shared" si="31"/>
        <v>1170</v>
      </c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>
        <v>195</v>
      </c>
      <c r="AM346" s="177"/>
      <c r="AN346" s="204">
        <v>234</v>
      </c>
      <c r="AO346" s="173">
        <f t="shared" si="28"/>
        <v>429</v>
      </c>
      <c r="AP346" s="177">
        <f t="shared" si="29"/>
        <v>871</v>
      </c>
      <c r="AQ346" s="37"/>
      <c r="AR346" s="38"/>
    </row>
    <row r="347" spans="1:44" s="74" customFormat="1" ht="50.15" customHeight="1">
      <c r="A347" s="39" t="s">
        <v>2132</v>
      </c>
      <c r="B347" s="39" t="s">
        <v>101</v>
      </c>
      <c r="C347" s="39" t="s">
        <v>135</v>
      </c>
      <c r="D347" s="39" t="s">
        <v>96</v>
      </c>
      <c r="E347" s="39" t="s">
        <v>2146</v>
      </c>
      <c r="F347" s="39" t="s">
        <v>2134</v>
      </c>
      <c r="G347" s="39" t="s">
        <v>1104</v>
      </c>
      <c r="H347" s="14"/>
      <c r="I347" s="202">
        <v>43899</v>
      </c>
      <c r="J347" s="177">
        <v>1300</v>
      </c>
      <c r="K347" s="177">
        <f t="shared" si="30"/>
        <v>130</v>
      </c>
      <c r="L347" s="177">
        <f t="shared" si="31"/>
        <v>1170</v>
      </c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>
        <v>195</v>
      </c>
      <c r="AM347" s="177"/>
      <c r="AN347" s="204">
        <v>234</v>
      </c>
      <c r="AO347" s="173">
        <f>SUM(M347:AN347)</f>
        <v>429</v>
      </c>
      <c r="AP347" s="177">
        <f t="shared" si="29"/>
        <v>871</v>
      </c>
      <c r="AQ347" s="37"/>
      <c r="AR347" s="38"/>
    </row>
    <row r="348" spans="1:44" s="96" customFormat="1" ht="50.15" customHeight="1">
      <c r="A348" s="205" t="s">
        <v>2366</v>
      </c>
      <c r="B348" s="205" t="s">
        <v>101</v>
      </c>
      <c r="C348" s="205" t="s">
        <v>2367</v>
      </c>
      <c r="D348" s="205" t="s">
        <v>96</v>
      </c>
      <c r="E348" s="205" t="s">
        <v>2368</v>
      </c>
      <c r="F348" s="205" t="s">
        <v>2369</v>
      </c>
      <c r="G348" s="205" t="s">
        <v>1104</v>
      </c>
      <c r="H348" s="37"/>
      <c r="I348" s="206">
        <v>44377</v>
      </c>
      <c r="J348" s="204">
        <v>1298</v>
      </c>
      <c r="K348" s="204">
        <f t="shared" si="30"/>
        <v>129.80000000000001</v>
      </c>
      <c r="L348" s="204">
        <f t="shared" si="31"/>
        <v>1168.2</v>
      </c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/>
      <c r="AH348" s="204"/>
      <c r="AI348" s="204"/>
      <c r="AJ348" s="204"/>
      <c r="AK348" s="204"/>
      <c r="AL348" s="204">
        <v>0</v>
      </c>
      <c r="AM348" s="204"/>
      <c r="AN348" s="204">
        <v>116.82</v>
      </c>
      <c r="AO348" s="173">
        <f t="shared" si="28"/>
        <v>116.82</v>
      </c>
      <c r="AP348" s="177">
        <f t="shared" si="29"/>
        <v>1181.18</v>
      </c>
      <c r="AQ348" s="37"/>
      <c r="AR348" s="38"/>
    </row>
    <row r="349" spans="1:44" s="96" customFormat="1" ht="50.15" customHeight="1">
      <c r="A349" s="205" t="s">
        <v>2476</v>
      </c>
      <c r="B349" s="205" t="s">
        <v>2458</v>
      </c>
      <c r="C349" s="205" t="s">
        <v>2450</v>
      </c>
      <c r="D349" s="205"/>
      <c r="E349" s="205"/>
      <c r="F349" s="205"/>
      <c r="G349" s="205" t="s">
        <v>1104</v>
      </c>
      <c r="H349" s="37"/>
      <c r="I349" s="206">
        <v>44561</v>
      </c>
      <c r="J349" s="204">
        <v>3850</v>
      </c>
      <c r="K349" s="204">
        <f t="shared" si="30"/>
        <v>385</v>
      </c>
      <c r="L349" s="204">
        <f t="shared" si="31"/>
        <v>3465</v>
      </c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/>
      <c r="AH349" s="204"/>
      <c r="AI349" s="204"/>
      <c r="AJ349" s="204"/>
      <c r="AK349" s="204"/>
      <c r="AL349" s="204">
        <v>0</v>
      </c>
      <c r="AM349" s="204"/>
      <c r="AN349" s="204">
        <v>0</v>
      </c>
      <c r="AO349" s="173">
        <f t="shared" si="28"/>
        <v>0</v>
      </c>
      <c r="AP349" s="177">
        <f t="shared" si="29"/>
        <v>3850</v>
      </c>
      <c r="AQ349" s="37"/>
      <c r="AR349" s="38"/>
    </row>
    <row r="350" spans="1:44" s="96" customFormat="1" ht="50.15" customHeight="1">
      <c r="A350" s="205" t="s">
        <v>2476</v>
      </c>
      <c r="B350" s="205" t="s">
        <v>2459</v>
      </c>
      <c r="C350" s="205" t="s">
        <v>2450</v>
      </c>
      <c r="D350" s="205"/>
      <c r="E350" s="205"/>
      <c r="F350" s="205"/>
      <c r="G350" s="205" t="s">
        <v>1104</v>
      </c>
      <c r="H350" s="37"/>
      <c r="I350" s="206">
        <v>44561</v>
      </c>
      <c r="J350" s="204">
        <v>3874.67</v>
      </c>
      <c r="K350" s="204">
        <f t="shared" si="30"/>
        <v>387.46700000000004</v>
      </c>
      <c r="L350" s="204">
        <f t="shared" si="31"/>
        <v>3487.203</v>
      </c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4"/>
      <c r="AK350" s="204"/>
      <c r="AL350" s="204">
        <v>0</v>
      </c>
      <c r="AM350" s="204"/>
      <c r="AN350" s="204">
        <v>0</v>
      </c>
      <c r="AO350" s="173">
        <f t="shared" si="28"/>
        <v>0</v>
      </c>
      <c r="AP350" s="177">
        <f t="shared" si="29"/>
        <v>3874.67</v>
      </c>
      <c r="AQ350" s="37"/>
      <c r="AR350" s="38"/>
    </row>
    <row r="351" spans="1:44" s="96" customFormat="1" ht="50.15" customHeight="1">
      <c r="A351" s="205" t="s">
        <v>2476</v>
      </c>
      <c r="B351" s="205" t="s">
        <v>2459</v>
      </c>
      <c r="C351" s="205" t="s">
        <v>2450</v>
      </c>
      <c r="D351" s="205"/>
      <c r="E351" s="205"/>
      <c r="F351" s="205"/>
      <c r="G351" s="205" t="s">
        <v>1104</v>
      </c>
      <c r="H351" s="37"/>
      <c r="I351" s="206">
        <v>44561</v>
      </c>
      <c r="J351" s="204">
        <v>3874.67</v>
      </c>
      <c r="K351" s="204">
        <f t="shared" si="30"/>
        <v>387.46700000000004</v>
      </c>
      <c r="L351" s="204">
        <f t="shared" si="31"/>
        <v>3487.203</v>
      </c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/>
      <c r="AH351" s="204"/>
      <c r="AI351" s="204"/>
      <c r="AJ351" s="204"/>
      <c r="AK351" s="204"/>
      <c r="AL351" s="204">
        <v>0</v>
      </c>
      <c r="AM351" s="204"/>
      <c r="AN351" s="204">
        <v>0</v>
      </c>
      <c r="AO351" s="173">
        <f t="shared" si="28"/>
        <v>0</v>
      </c>
      <c r="AP351" s="177">
        <f t="shared" si="29"/>
        <v>3874.67</v>
      </c>
      <c r="AQ351" s="37"/>
      <c r="AR351" s="38"/>
    </row>
    <row r="352" spans="1:44" s="96" customFormat="1" ht="50.15" customHeight="1">
      <c r="A352" s="205" t="s">
        <v>2476</v>
      </c>
      <c r="B352" s="205" t="s">
        <v>2460</v>
      </c>
      <c r="C352" s="205" t="s">
        <v>2450</v>
      </c>
      <c r="D352" s="205"/>
      <c r="E352" s="205"/>
      <c r="F352" s="205"/>
      <c r="G352" s="205" t="s">
        <v>1104</v>
      </c>
      <c r="H352" s="37"/>
      <c r="I352" s="206">
        <v>44561</v>
      </c>
      <c r="J352" s="204">
        <v>4386</v>
      </c>
      <c r="K352" s="204">
        <f t="shared" si="30"/>
        <v>438.6</v>
      </c>
      <c r="L352" s="204">
        <f t="shared" si="31"/>
        <v>3947.4</v>
      </c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04"/>
      <c r="AJ352" s="204"/>
      <c r="AK352" s="204"/>
      <c r="AL352" s="204">
        <v>0</v>
      </c>
      <c r="AM352" s="204"/>
      <c r="AN352" s="204">
        <v>0</v>
      </c>
      <c r="AO352" s="173">
        <f t="shared" si="28"/>
        <v>0</v>
      </c>
      <c r="AP352" s="177">
        <f t="shared" si="29"/>
        <v>4386</v>
      </c>
      <c r="AQ352" s="37"/>
      <c r="AR352" s="38"/>
    </row>
    <row r="353" spans="1:44" s="96" customFormat="1" ht="50.15" customHeight="1">
      <c r="A353" s="205" t="s">
        <v>2462</v>
      </c>
      <c r="B353" s="205" t="s">
        <v>2463</v>
      </c>
      <c r="C353" s="205" t="s">
        <v>2450</v>
      </c>
      <c r="D353" s="205"/>
      <c r="E353" s="205"/>
      <c r="F353" s="205"/>
      <c r="G353" s="205" t="s">
        <v>1104</v>
      </c>
      <c r="H353" s="37"/>
      <c r="I353" s="206">
        <v>44561</v>
      </c>
      <c r="J353" s="204">
        <v>2260</v>
      </c>
      <c r="K353" s="204">
        <f t="shared" si="30"/>
        <v>226</v>
      </c>
      <c r="L353" s="204">
        <f t="shared" si="31"/>
        <v>2034</v>
      </c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  <c r="AH353" s="204"/>
      <c r="AI353" s="204"/>
      <c r="AJ353" s="204"/>
      <c r="AK353" s="204"/>
      <c r="AL353" s="204">
        <v>0</v>
      </c>
      <c r="AM353" s="204"/>
      <c r="AN353" s="204">
        <v>0</v>
      </c>
      <c r="AO353" s="173">
        <f t="shared" si="28"/>
        <v>0</v>
      </c>
      <c r="AP353" s="177">
        <f t="shared" si="29"/>
        <v>2260</v>
      </c>
      <c r="AQ353" s="155"/>
      <c r="AR353" s="156"/>
    </row>
    <row r="354" spans="1:44" s="96" customFormat="1" ht="50.15" customHeight="1">
      <c r="A354" s="205" t="s">
        <v>2462</v>
      </c>
      <c r="B354" s="205" t="s">
        <v>2004</v>
      </c>
      <c r="C354" s="205" t="s">
        <v>2450</v>
      </c>
      <c r="D354" s="205"/>
      <c r="E354" s="205"/>
      <c r="F354" s="205"/>
      <c r="G354" s="205" t="s">
        <v>1104</v>
      </c>
      <c r="H354" s="37"/>
      <c r="I354" s="206">
        <v>44561</v>
      </c>
      <c r="J354" s="204">
        <v>2351.73</v>
      </c>
      <c r="K354" s="204">
        <f t="shared" si="30"/>
        <v>235.173</v>
      </c>
      <c r="L354" s="204">
        <f t="shared" si="31"/>
        <v>2116.5569999999998</v>
      </c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4"/>
      <c r="AK354" s="204"/>
      <c r="AL354" s="204">
        <v>0</v>
      </c>
      <c r="AM354" s="204"/>
      <c r="AN354" s="204">
        <v>0</v>
      </c>
      <c r="AO354" s="173">
        <f t="shared" si="28"/>
        <v>0</v>
      </c>
      <c r="AP354" s="177">
        <f t="shared" si="29"/>
        <v>2351.73</v>
      </c>
      <c r="AQ354" s="155"/>
      <c r="AR354" s="156"/>
    </row>
    <row r="355" spans="1:44" s="96" customFormat="1" ht="50.15" customHeight="1">
      <c r="A355" s="205" t="s">
        <v>2462</v>
      </c>
      <c r="B355" s="205" t="s">
        <v>2004</v>
      </c>
      <c r="C355" s="205" t="s">
        <v>2450</v>
      </c>
      <c r="D355" s="205"/>
      <c r="E355" s="205"/>
      <c r="F355" s="205"/>
      <c r="G355" s="205" t="s">
        <v>1104</v>
      </c>
      <c r="H355" s="37"/>
      <c r="I355" s="206">
        <v>44561</v>
      </c>
      <c r="J355" s="204">
        <v>2351.73</v>
      </c>
      <c r="K355" s="204">
        <f t="shared" si="30"/>
        <v>235.173</v>
      </c>
      <c r="L355" s="204">
        <f t="shared" si="31"/>
        <v>2116.5569999999998</v>
      </c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  <c r="AH355" s="204"/>
      <c r="AI355" s="204"/>
      <c r="AJ355" s="204"/>
      <c r="AK355" s="204"/>
      <c r="AL355" s="204">
        <v>0</v>
      </c>
      <c r="AM355" s="204"/>
      <c r="AN355" s="204">
        <v>0</v>
      </c>
      <c r="AO355" s="173">
        <f t="shared" si="28"/>
        <v>0</v>
      </c>
      <c r="AP355" s="177">
        <f t="shared" si="29"/>
        <v>2351.73</v>
      </c>
      <c r="AQ355" s="155"/>
      <c r="AR355" s="156"/>
    </row>
    <row r="356" spans="1:44" s="96" customFormat="1" ht="50.15" customHeight="1">
      <c r="A356" s="205" t="s">
        <v>2477</v>
      </c>
      <c r="B356" s="205" t="s">
        <v>2478</v>
      </c>
      <c r="C356" s="205"/>
      <c r="D356" s="205"/>
      <c r="E356" s="205"/>
      <c r="F356" s="205"/>
      <c r="G356" s="205" t="s">
        <v>1104</v>
      </c>
      <c r="H356" s="37"/>
      <c r="I356" s="206">
        <v>44561</v>
      </c>
      <c r="J356" s="204">
        <v>15900</v>
      </c>
      <c r="K356" s="204">
        <f t="shared" si="30"/>
        <v>1590</v>
      </c>
      <c r="L356" s="204">
        <f t="shared" si="31"/>
        <v>14310</v>
      </c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  <c r="AJ356" s="204"/>
      <c r="AK356" s="204"/>
      <c r="AL356" s="204">
        <v>0</v>
      </c>
      <c r="AM356" s="204"/>
      <c r="AN356" s="204">
        <v>0</v>
      </c>
      <c r="AO356" s="173">
        <f t="shared" si="28"/>
        <v>0</v>
      </c>
      <c r="AP356" s="177">
        <f t="shared" si="29"/>
        <v>15900</v>
      </c>
      <c r="AQ356" s="155"/>
      <c r="AR356" s="156"/>
    </row>
    <row r="357" spans="1:44" s="74" customFormat="1" ht="50.15" customHeight="1">
      <c r="A357" s="39" t="s">
        <v>2147</v>
      </c>
      <c r="B357" s="39" t="s">
        <v>1105</v>
      </c>
      <c r="C357" s="39" t="s">
        <v>135</v>
      </c>
      <c r="D357" s="208" t="s">
        <v>96</v>
      </c>
      <c r="E357" s="208" t="s">
        <v>2207</v>
      </c>
      <c r="F357" s="208" t="s">
        <v>2208</v>
      </c>
      <c r="G357" s="39" t="s">
        <v>1104</v>
      </c>
      <c r="H357" s="14"/>
      <c r="I357" s="202">
        <v>43899</v>
      </c>
      <c r="J357" s="177">
        <v>1275</v>
      </c>
      <c r="K357" s="177">
        <f t="shared" si="30"/>
        <v>127.5</v>
      </c>
      <c r="L357" s="177">
        <f t="shared" si="31"/>
        <v>1147.5</v>
      </c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>
        <v>191.25</v>
      </c>
      <c r="AM357" s="177"/>
      <c r="AN357" s="204">
        <v>229.5</v>
      </c>
      <c r="AO357" s="173">
        <f t="shared" si="28"/>
        <v>420.75</v>
      </c>
      <c r="AP357" s="177">
        <f t="shared" si="29"/>
        <v>854.25</v>
      </c>
      <c r="AQ357" s="37"/>
      <c r="AR357" s="38"/>
    </row>
    <row r="358" spans="1:44" s="74" customFormat="1" ht="50.15" customHeight="1">
      <c r="A358" s="39" t="s">
        <v>2148</v>
      </c>
      <c r="B358" s="39" t="s">
        <v>1105</v>
      </c>
      <c r="C358" s="39" t="s">
        <v>135</v>
      </c>
      <c r="D358" s="208" t="s">
        <v>96</v>
      </c>
      <c r="E358" s="208" t="s">
        <v>2209</v>
      </c>
      <c r="F358" s="208" t="s">
        <v>2208</v>
      </c>
      <c r="G358" s="39" t="s">
        <v>1104</v>
      </c>
      <c r="H358" s="14"/>
      <c r="I358" s="202">
        <v>43899</v>
      </c>
      <c r="J358" s="177">
        <v>1275</v>
      </c>
      <c r="K358" s="177">
        <f t="shared" ref="K358:K417" si="32">+J358*0.1</f>
        <v>127.5</v>
      </c>
      <c r="L358" s="177">
        <f t="shared" ref="L358:L417" si="33">+J358-K358</f>
        <v>1147.5</v>
      </c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>
        <v>191.25</v>
      </c>
      <c r="AM358" s="177"/>
      <c r="AN358" s="204">
        <v>229.5</v>
      </c>
      <c r="AO358" s="173">
        <f t="shared" si="28"/>
        <v>420.75</v>
      </c>
      <c r="AP358" s="177">
        <f t="shared" si="29"/>
        <v>854.25</v>
      </c>
      <c r="AQ358" s="37"/>
      <c r="AR358" s="38"/>
    </row>
    <row r="359" spans="1:44" s="74" customFormat="1" ht="50.15" customHeight="1">
      <c r="A359" s="39" t="s">
        <v>2149</v>
      </c>
      <c r="B359" s="39" t="s">
        <v>1105</v>
      </c>
      <c r="C359" s="39" t="s">
        <v>135</v>
      </c>
      <c r="D359" s="208" t="s">
        <v>96</v>
      </c>
      <c r="E359" s="208" t="s">
        <v>2210</v>
      </c>
      <c r="F359" s="208" t="s">
        <v>2208</v>
      </c>
      <c r="G359" s="39" t="s">
        <v>1104</v>
      </c>
      <c r="H359" s="14"/>
      <c r="I359" s="202">
        <v>43899</v>
      </c>
      <c r="J359" s="177">
        <v>1275</v>
      </c>
      <c r="K359" s="177">
        <f t="shared" si="32"/>
        <v>127.5</v>
      </c>
      <c r="L359" s="177">
        <f t="shared" si="33"/>
        <v>1147.5</v>
      </c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>
        <v>191.25</v>
      </c>
      <c r="AM359" s="177"/>
      <c r="AN359" s="204">
        <v>229.5</v>
      </c>
      <c r="AO359" s="173">
        <f t="shared" si="28"/>
        <v>420.75</v>
      </c>
      <c r="AP359" s="177">
        <f t="shared" si="29"/>
        <v>854.25</v>
      </c>
      <c r="AQ359" s="37"/>
      <c r="AR359" s="38"/>
    </row>
    <row r="360" spans="1:44" s="74" customFormat="1" ht="50.15" customHeight="1">
      <c r="A360" s="39" t="s">
        <v>2150</v>
      </c>
      <c r="B360" s="39" t="s">
        <v>1105</v>
      </c>
      <c r="C360" s="39" t="s">
        <v>135</v>
      </c>
      <c r="D360" s="208" t="s">
        <v>96</v>
      </c>
      <c r="E360" s="208" t="s">
        <v>2211</v>
      </c>
      <c r="F360" s="208" t="s">
        <v>2208</v>
      </c>
      <c r="G360" s="39" t="s">
        <v>1104</v>
      </c>
      <c r="H360" s="14"/>
      <c r="I360" s="202">
        <v>43899</v>
      </c>
      <c r="J360" s="177">
        <v>1275</v>
      </c>
      <c r="K360" s="177">
        <f t="shared" si="32"/>
        <v>127.5</v>
      </c>
      <c r="L360" s="177">
        <f t="shared" si="33"/>
        <v>1147.5</v>
      </c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>
        <v>191.25</v>
      </c>
      <c r="AM360" s="177"/>
      <c r="AN360" s="204">
        <v>229.5</v>
      </c>
      <c r="AO360" s="173">
        <f t="shared" si="28"/>
        <v>420.75</v>
      </c>
      <c r="AP360" s="177">
        <f t="shared" si="29"/>
        <v>854.25</v>
      </c>
      <c r="AQ360" s="37"/>
      <c r="AR360" s="38"/>
    </row>
    <row r="361" spans="1:44" s="74" customFormat="1" ht="50.15" customHeight="1">
      <c r="A361" s="39" t="s">
        <v>2151</v>
      </c>
      <c r="B361" s="39" t="s">
        <v>1105</v>
      </c>
      <c r="C361" s="39" t="s">
        <v>135</v>
      </c>
      <c r="D361" s="208" t="s">
        <v>96</v>
      </c>
      <c r="E361" s="208" t="s">
        <v>2212</v>
      </c>
      <c r="F361" s="208" t="s">
        <v>2208</v>
      </c>
      <c r="G361" s="39" t="s">
        <v>1104</v>
      </c>
      <c r="H361" s="14"/>
      <c r="I361" s="202">
        <v>43899</v>
      </c>
      <c r="J361" s="177">
        <v>1275</v>
      </c>
      <c r="K361" s="177">
        <f t="shared" si="32"/>
        <v>127.5</v>
      </c>
      <c r="L361" s="177">
        <f t="shared" si="33"/>
        <v>1147.5</v>
      </c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>
        <v>191.25</v>
      </c>
      <c r="AM361" s="177"/>
      <c r="AN361" s="204">
        <v>229.5</v>
      </c>
      <c r="AO361" s="173">
        <f t="shared" si="28"/>
        <v>420.75</v>
      </c>
      <c r="AP361" s="177">
        <f t="shared" si="29"/>
        <v>854.25</v>
      </c>
      <c r="AQ361" s="37"/>
      <c r="AR361" s="38"/>
    </row>
    <row r="362" spans="1:44" s="74" customFormat="1" ht="50.15" customHeight="1">
      <c r="A362" s="39" t="s">
        <v>2152</v>
      </c>
      <c r="B362" s="39" t="s">
        <v>1105</v>
      </c>
      <c r="C362" s="39" t="s">
        <v>135</v>
      </c>
      <c r="D362" s="208" t="s">
        <v>96</v>
      </c>
      <c r="E362" s="208" t="s">
        <v>2213</v>
      </c>
      <c r="F362" s="208" t="s">
        <v>2208</v>
      </c>
      <c r="G362" s="39" t="s">
        <v>1104</v>
      </c>
      <c r="H362" s="14"/>
      <c r="I362" s="202">
        <v>43899</v>
      </c>
      <c r="J362" s="177">
        <v>1275</v>
      </c>
      <c r="K362" s="177">
        <f t="shared" si="32"/>
        <v>127.5</v>
      </c>
      <c r="L362" s="177">
        <f t="shared" si="33"/>
        <v>1147.5</v>
      </c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>
        <v>191.25</v>
      </c>
      <c r="AM362" s="177"/>
      <c r="AN362" s="204">
        <v>229.5</v>
      </c>
      <c r="AO362" s="173">
        <f t="shared" si="28"/>
        <v>420.75</v>
      </c>
      <c r="AP362" s="177">
        <f t="shared" si="29"/>
        <v>854.25</v>
      </c>
      <c r="AQ362" s="37"/>
      <c r="AR362" s="38"/>
    </row>
    <row r="363" spans="1:44" s="74" customFormat="1" ht="50.15" customHeight="1">
      <c r="A363" s="39" t="s">
        <v>2153</v>
      </c>
      <c r="B363" s="39" t="s">
        <v>1105</v>
      </c>
      <c r="C363" s="39" t="s">
        <v>135</v>
      </c>
      <c r="D363" s="208" t="s">
        <v>96</v>
      </c>
      <c r="E363" s="208" t="s">
        <v>2214</v>
      </c>
      <c r="F363" s="208" t="s">
        <v>2208</v>
      </c>
      <c r="G363" s="39" t="s">
        <v>1104</v>
      </c>
      <c r="H363" s="14"/>
      <c r="I363" s="202">
        <v>43899</v>
      </c>
      <c r="J363" s="177">
        <v>1275</v>
      </c>
      <c r="K363" s="177">
        <f t="shared" si="32"/>
        <v>127.5</v>
      </c>
      <c r="L363" s="177">
        <f t="shared" si="33"/>
        <v>1147.5</v>
      </c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>
        <v>191.25</v>
      </c>
      <c r="AM363" s="177"/>
      <c r="AN363" s="204">
        <v>229.5</v>
      </c>
      <c r="AO363" s="173">
        <f t="shared" si="28"/>
        <v>420.75</v>
      </c>
      <c r="AP363" s="177">
        <f t="shared" si="29"/>
        <v>854.25</v>
      </c>
      <c r="AQ363" s="37"/>
      <c r="AR363" s="38"/>
    </row>
    <row r="364" spans="1:44" s="74" customFormat="1" ht="50.15" customHeight="1">
      <c r="A364" s="39" t="s">
        <v>2154</v>
      </c>
      <c r="B364" s="39" t="s">
        <v>1105</v>
      </c>
      <c r="C364" s="39" t="s">
        <v>135</v>
      </c>
      <c r="D364" s="208" t="s">
        <v>96</v>
      </c>
      <c r="E364" s="208" t="s">
        <v>2215</v>
      </c>
      <c r="F364" s="208" t="s">
        <v>2208</v>
      </c>
      <c r="G364" s="39" t="s">
        <v>1104</v>
      </c>
      <c r="H364" s="14"/>
      <c r="I364" s="202">
        <v>43899</v>
      </c>
      <c r="J364" s="177">
        <v>1275</v>
      </c>
      <c r="K364" s="177">
        <f t="shared" si="32"/>
        <v>127.5</v>
      </c>
      <c r="L364" s="177">
        <f t="shared" si="33"/>
        <v>1147.5</v>
      </c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>
        <v>191.25</v>
      </c>
      <c r="AM364" s="177"/>
      <c r="AN364" s="204">
        <v>229.5</v>
      </c>
      <c r="AO364" s="173">
        <f t="shared" si="28"/>
        <v>420.75</v>
      </c>
      <c r="AP364" s="177">
        <f t="shared" si="29"/>
        <v>854.25</v>
      </c>
      <c r="AQ364" s="37"/>
      <c r="AR364" s="38"/>
    </row>
    <row r="365" spans="1:44" s="74" customFormat="1" ht="50.15" customHeight="1">
      <c r="A365" s="39" t="s">
        <v>2155</v>
      </c>
      <c r="B365" s="39" t="s">
        <v>1105</v>
      </c>
      <c r="C365" s="39" t="s">
        <v>135</v>
      </c>
      <c r="D365" s="208" t="s">
        <v>96</v>
      </c>
      <c r="E365" s="208" t="s">
        <v>2216</v>
      </c>
      <c r="F365" s="208" t="s">
        <v>2208</v>
      </c>
      <c r="G365" s="39" t="s">
        <v>1104</v>
      </c>
      <c r="H365" s="14"/>
      <c r="I365" s="202">
        <v>43899</v>
      </c>
      <c r="J365" s="177">
        <v>1275</v>
      </c>
      <c r="K365" s="177">
        <f t="shared" si="32"/>
        <v>127.5</v>
      </c>
      <c r="L365" s="177">
        <f t="shared" si="33"/>
        <v>1147.5</v>
      </c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>
        <v>191.25</v>
      </c>
      <c r="AM365" s="177"/>
      <c r="AN365" s="204">
        <v>229.5</v>
      </c>
      <c r="AO365" s="173">
        <f t="shared" si="28"/>
        <v>420.75</v>
      </c>
      <c r="AP365" s="177">
        <f t="shared" si="29"/>
        <v>854.25</v>
      </c>
      <c r="AQ365" s="37"/>
      <c r="AR365" s="38"/>
    </row>
    <row r="366" spans="1:44" s="74" customFormat="1" ht="50.15" customHeight="1">
      <c r="A366" s="39" t="s">
        <v>2156</v>
      </c>
      <c r="B366" s="39" t="s">
        <v>1105</v>
      </c>
      <c r="C366" s="39" t="s">
        <v>135</v>
      </c>
      <c r="D366" s="208" t="s">
        <v>96</v>
      </c>
      <c r="E366" s="208" t="s">
        <v>2217</v>
      </c>
      <c r="F366" s="208" t="s">
        <v>2208</v>
      </c>
      <c r="G366" s="39" t="s">
        <v>1104</v>
      </c>
      <c r="H366" s="14"/>
      <c r="I366" s="202">
        <v>43899</v>
      </c>
      <c r="J366" s="177">
        <v>1275</v>
      </c>
      <c r="K366" s="177">
        <f t="shared" si="32"/>
        <v>127.5</v>
      </c>
      <c r="L366" s="177">
        <f t="shared" si="33"/>
        <v>1147.5</v>
      </c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>
        <v>191.25</v>
      </c>
      <c r="AM366" s="177"/>
      <c r="AN366" s="204">
        <v>229.5</v>
      </c>
      <c r="AO366" s="173">
        <f t="shared" si="28"/>
        <v>420.75</v>
      </c>
      <c r="AP366" s="177">
        <f t="shared" si="29"/>
        <v>854.25</v>
      </c>
      <c r="AQ366" s="37"/>
      <c r="AR366" s="38"/>
    </row>
    <row r="367" spans="1:44" s="74" customFormat="1" ht="50.15" customHeight="1">
      <c r="A367" s="39" t="s">
        <v>2157</v>
      </c>
      <c r="B367" s="39" t="s">
        <v>1105</v>
      </c>
      <c r="C367" s="39" t="s">
        <v>135</v>
      </c>
      <c r="D367" s="208" t="s">
        <v>96</v>
      </c>
      <c r="E367" s="208" t="s">
        <v>2218</v>
      </c>
      <c r="F367" s="208" t="s">
        <v>2208</v>
      </c>
      <c r="G367" s="39" t="s">
        <v>1104</v>
      </c>
      <c r="H367" s="14"/>
      <c r="I367" s="202">
        <v>43899</v>
      </c>
      <c r="J367" s="177">
        <v>1275</v>
      </c>
      <c r="K367" s="177">
        <f t="shared" si="32"/>
        <v>127.5</v>
      </c>
      <c r="L367" s="177">
        <f t="shared" si="33"/>
        <v>1147.5</v>
      </c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>
        <v>191.25</v>
      </c>
      <c r="AM367" s="177"/>
      <c r="AN367" s="204">
        <v>229.5</v>
      </c>
      <c r="AO367" s="173">
        <f t="shared" si="28"/>
        <v>420.75</v>
      </c>
      <c r="AP367" s="177">
        <f t="shared" si="29"/>
        <v>854.25</v>
      </c>
      <c r="AQ367" s="37"/>
      <c r="AR367" s="38"/>
    </row>
    <row r="368" spans="1:44" s="74" customFormat="1" ht="50.15" customHeight="1">
      <c r="A368" s="39" t="s">
        <v>2158</v>
      </c>
      <c r="B368" s="39" t="s">
        <v>1105</v>
      </c>
      <c r="C368" s="39" t="s">
        <v>135</v>
      </c>
      <c r="D368" s="208" t="s">
        <v>96</v>
      </c>
      <c r="E368" s="208" t="s">
        <v>2219</v>
      </c>
      <c r="F368" s="208" t="s">
        <v>2208</v>
      </c>
      <c r="G368" s="39" t="s">
        <v>1104</v>
      </c>
      <c r="H368" s="14"/>
      <c r="I368" s="202">
        <v>43899</v>
      </c>
      <c r="J368" s="177">
        <v>1275</v>
      </c>
      <c r="K368" s="177">
        <f t="shared" si="32"/>
        <v>127.5</v>
      </c>
      <c r="L368" s="177">
        <f t="shared" si="33"/>
        <v>1147.5</v>
      </c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>
        <v>191.25</v>
      </c>
      <c r="AM368" s="177"/>
      <c r="AN368" s="204">
        <v>229.5</v>
      </c>
      <c r="AO368" s="173">
        <f t="shared" si="28"/>
        <v>420.75</v>
      </c>
      <c r="AP368" s="177">
        <f t="shared" si="29"/>
        <v>854.25</v>
      </c>
      <c r="AQ368" s="37"/>
      <c r="AR368" s="38"/>
    </row>
    <row r="369" spans="1:44" s="74" customFormat="1" ht="50.15" customHeight="1">
      <c r="A369" s="39" t="s">
        <v>2159</v>
      </c>
      <c r="B369" s="39" t="s">
        <v>1105</v>
      </c>
      <c r="C369" s="39" t="s">
        <v>135</v>
      </c>
      <c r="D369" s="208" t="s">
        <v>96</v>
      </c>
      <c r="E369" s="208" t="s">
        <v>2220</v>
      </c>
      <c r="F369" s="208" t="s">
        <v>2208</v>
      </c>
      <c r="G369" s="39" t="s">
        <v>1104</v>
      </c>
      <c r="H369" s="14"/>
      <c r="I369" s="202">
        <v>43899</v>
      </c>
      <c r="J369" s="177">
        <v>1275</v>
      </c>
      <c r="K369" s="177">
        <f t="shared" si="32"/>
        <v>127.5</v>
      </c>
      <c r="L369" s="177">
        <f t="shared" si="33"/>
        <v>1147.5</v>
      </c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>
        <v>191.25</v>
      </c>
      <c r="AM369" s="177"/>
      <c r="AN369" s="204">
        <v>229.5</v>
      </c>
      <c r="AO369" s="173">
        <f t="shared" si="28"/>
        <v>420.75</v>
      </c>
      <c r="AP369" s="177">
        <f t="shared" si="29"/>
        <v>854.25</v>
      </c>
      <c r="AQ369" s="37"/>
      <c r="AR369" s="38"/>
    </row>
    <row r="370" spans="1:44" s="74" customFormat="1" ht="50.15" customHeight="1">
      <c r="A370" s="39" t="s">
        <v>2160</v>
      </c>
      <c r="B370" s="39" t="s">
        <v>1105</v>
      </c>
      <c r="C370" s="39" t="s">
        <v>135</v>
      </c>
      <c r="D370" s="208" t="s">
        <v>96</v>
      </c>
      <c r="E370" s="208" t="s">
        <v>2221</v>
      </c>
      <c r="F370" s="208" t="s">
        <v>2208</v>
      </c>
      <c r="G370" s="39" t="s">
        <v>1104</v>
      </c>
      <c r="H370" s="14"/>
      <c r="I370" s="202">
        <v>43899</v>
      </c>
      <c r="J370" s="177">
        <v>1275</v>
      </c>
      <c r="K370" s="177">
        <f t="shared" si="32"/>
        <v>127.5</v>
      </c>
      <c r="L370" s="177">
        <f t="shared" si="33"/>
        <v>1147.5</v>
      </c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>
        <v>191.25</v>
      </c>
      <c r="AM370" s="177"/>
      <c r="AN370" s="204">
        <v>229.5</v>
      </c>
      <c r="AO370" s="173">
        <f t="shared" ref="AO370:AO433" si="34">SUM(M370:AN370)</f>
        <v>420.75</v>
      </c>
      <c r="AP370" s="177">
        <f t="shared" ref="AP370:AP433" si="35">J370-AO370</f>
        <v>854.25</v>
      </c>
      <c r="AQ370" s="37"/>
      <c r="AR370" s="38"/>
    </row>
    <row r="371" spans="1:44" s="74" customFormat="1" ht="50.15" customHeight="1">
      <c r="A371" s="39" t="s">
        <v>2161</v>
      </c>
      <c r="B371" s="39" t="s">
        <v>1105</v>
      </c>
      <c r="C371" s="39" t="s">
        <v>135</v>
      </c>
      <c r="D371" s="208" t="s">
        <v>96</v>
      </c>
      <c r="E371" s="208" t="s">
        <v>2222</v>
      </c>
      <c r="F371" s="208" t="s">
        <v>2208</v>
      </c>
      <c r="G371" s="39" t="s">
        <v>1104</v>
      </c>
      <c r="H371" s="14"/>
      <c r="I371" s="202">
        <v>43899</v>
      </c>
      <c r="J371" s="177">
        <v>1275</v>
      </c>
      <c r="K371" s="177">
        <f t="shared" si="32"/>
        <v>127.5</v>
      </c>
      <c r="L371" s="177">
        <f t="shared" si="33"/>
        <v>1147.5</v>
      </c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>
        <v>191.25</v>
      </c>
      <c r="AM371" s="177"/>
      <c r="AN371" s="204">
        <v>229.5</v>
      </c>
      <c r="AO371" s="173">
        <f t="shared" si="34"/>
        <v>420.75</v>
      </c>
      <c r="AP371" s="177">
        <f t="shared" si="35"/>
        <v>854.25</v>
      </c>
      <c r="AQ371" s="37"/>
      <c r="AR371" s="38"/>
    </row>
    <row r="372" spans="1:44" s="74" customFormat="1" ht="50.15" customHeight="1">
      <c r="A372" s="39" t="s">
        <v>2162</v>
      </c>
      <c r="B372" s="39" t="s">
        <v>1105</v>
      </c>
      <c r="C372" s="39" t="s">
        <v>135</v>
      </c>
      <c r="D372" s="208" t="s">
        <v>96</v>
      </c>
      <c r="E372" s="208" t="s">
        <v>2223</v>
      </c>
      <c r="F372" s="208" t="s">
        <v>2208</v>
      </c>
      <c r="G372" s="39" t="s">
        <v>1104</v>
      </c>
      <c r="H372" s="14"/>
      <c r="I372" s="202">
        <v>43899</v>
      </c>
      <c r="J372" s="177">
        <v>1275</v>
      </c>
      <c r="K372" s="177">
        <f t="shared" si="32"/>
        <v>127.5</v>
      </c>
      <c r="L372" s="177">
        <f t="shared" si="33"/>
        <v>1147.5</v>
      </c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>
        <v>191.25</v>
      </c>
      <c r="AM372" s="177"/>
      <c r="AN372" s="204">
        <v>229.5</v>
      </c>
      <c r="AO372" s="173">
        <f t="shared" si="34"/>
        <v>420.75</v>
      </c>
      <c r="AP372" s="177">
        <f t="shared" si="35"/>
        <v>854.25</v>
      </c>
      <c r="AQ372" s="37"/>
      <c r="AR372" s="38"/>
    </row>
    <row r="373" spans="1:44" s="74" customFormat="1" ht="50.15" customHeight="1">
      <c r="A373" s="39" t="s">
        <v>2163</v>
      </c>
      <c r="B373" s="39" t="s">
        <v>1105</v>
      </c>
      <c r="C373" s="39" t="s">
        <v>135</v>
      </c>
      <c r="D373" s="208" t="s">
        <v>96</v>
      </c>
      <c r="E373" s="208" t="s">
        <v>2224</v>
      </c>
      <c r="F373" s="208" t="s">
        <v>2208</v>
      </c>
      <c r="G373" s="39" t="s">
        <v>1104</v>
      </c>
      <c r="H373" s="14"/>
      <c r="I373" s="202">
        <v>43899</v>
      </c>
      <c r="J373" s="177">
        <v>1275</v>
      </c>
      <c r="K373" s="177">
        <f t="shared" si="32"/>
        <v>127.5</v>
      </c>
      <c r="L373" s="177">
        <f t="shared" si="33"/>
        <v>1147.5</v>
      </c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>
        <v>191.25</v>
      </c>
      <c r="AM373" s="177"/>
      <c r="AN373" s="204">
        <v>229.5</v>
      </c>
      <c r="AO373" s="173">
        <f t="shared" si="34"/>
        <v>420.75</v>
      </c>
      <c r="AP373" s="177">
        <f t="shared" si="35"/>
        <v>854.25</v>
      </c>
      <c r="AQ373" s="37"/>
      <c r="AR373" s="38"/>
    </row>
    <row r="374" spans="1:44" s="74" customFormat="1" ht="50.15" customHeight="1">
      <c r="A374" s="39" t="s">
        <v>2164</v>
      </c>
      <c r="B374" s="39" t="s">
        <v>1105</v>
      </c>
      <c r="C374" s="39" t="s">
        <v>135</v>
      </c>
      <c r="D374" s="208" t="s">
        <v>96</v>
      </c>
      <c r="E374" s="208" t="s">
        <v>2225</v>
      </c>
      <c r="F374" s="208" t="s">
        <v>2208</v>
      </c>
      <c r="G374" s="39" t="s">
        <v>1104</v>
      </c>
      <c r="H374" s="14"/>
      <c r="I374" s="202">
        <v>43899</v>
      </c>
      <c r="J374" s="177">
        <v>1275</v>
      </c>
      <c r="K374" s="177">
        <f t="shared" si="32"/>
        <v>127.5</v>
      </c>
      <c r="L374" s="177">
        <f t="shared" si="33"/>
        <v>1147.5</v>
      </c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>
        <v>191.25</v>
      </c>
      <c r="AM374" s="177"/>
      <c r="AN374" s="204">
        <v>229.5</v>
      </c>
      <c r="AO374" s="173">
        <f t="shared" si="34"/>
        <v>420.75</v>
      </c>
      <c r="AP374" s="177">
        <f t="shared" si="35"/>
        <v>854.25</v>
      </c>
      <c r="AQ374" s="37"/>
      <c r="AR374" s="38"/>
    </row>
    <row r="375" spans="1:44" s="74" customFormat="1" ht="50.15" customHeight="1">
      <c r="A375" s="39" t="s">
        <v>2165</v>
      </c>
      <c r="B375" s="39" t="s">
        <v>1105</v>
      </c>
      <c r="C375" s="39" t="s">
        <v>135</v>
      </c>
      <c r="D375" s="208" t="s">
        <v>96</v>
      </c>
      <c r="E375" s="208" t="s">
        <v>2226</v>
      </c>
      <c r="F375" s="208" t="s">
        <v>2208</v>
      </c>
      <c r="G375" s="39" t="s">
        <v>1104</v>
      </c>
      <c r="H375" s="14"/>
      <c r="I375" s="202">
        <v>43899</v>
      </c>
      <c r="J375" s="177">
        <v>1275</v>
      </c>
      <c r="K375" s="177">
        <f t="shared" si="32"/>
        <v>127.5</v>
      </c>
      <c r="L375" s="177">
        <f t="shared" si="33"/>
        <v>1147.5</v>
      </c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>
        <v>191.25</v>
      </c>
      <c r="AM375" s="177"/>
      <c r="AN375" s="204">
        <v>229.5</v>
      </c>
      <c r="AO375" s="173">
        <f t="shared" si="34"/>
        <v>420.75</v>
      </c>
      <c r="AP375" s="177">
        <f t="shared" si="35"/>
        <v>854.25</v>
      </c>
      <c r="AQ375" s="37"/>
      <c r="AR375" s="38"/>
    </row>
    <row r="376" spans="1:44" s="74" customFormat="1" ht="50.15" customHeight="1">
      <c r="A376" s="39" t="s">
        <v>2166</v>
      </c>
      <c r="B376" s="39" t="s">
        <v>1105</v>
      </c>
      <c r="C376" s="39" t="s">
        <v>135</v>
      </c>
      <c r="D376" s="208" t="s">
        <v>96</v>
      </c>
      <c r="E376" s="208" t="s">
        <v>2227</v>
      </c>
      <c r="F376" s="208" t="s">
        <v>2208</v>
      </c>
      <c r="G376" s="39" t="s">
        <v>1104</v>
      </c>
      <c r="H376" s="14"/>
      <c r="I376" s="202">
        <v>43899</v>
      </c>
      <c r="J376" s="177">
        <v>1275</v>
      </c>
      <c r="K376" s="177">
        <f t="shared" si="32"/>
        <v>127.5</v>
      </c>
      <c r="L376" s="177">
        <f t="shared" si="33"/>
        <v>1147.5</v>
      </c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>
        <v>191.25</v>
      </c>
      <c r="AM376" s="177"/>
      <c r="AN376" s="204">
        <v>229.5</v>
      </c>
      <c r="AO376" s="173">
        <f t="shared" si="34"/>
        <v>420.75</v>
      </c>
      <c r="AP376" s="177">
        <f t="shared" si="35"/>
        <v>854.25</v>
      </c>
      <c r="AQ376" s="37"/>
      <c r="AR376" s="38"/>
    </row>
    <row r="377" spans="1:44" s="74" customFormat="1" ht="50.15" customHeight="1">
      <c r="A377" s="39" t="s">
        <v>2167</v>
      </c>
      <c r="B377" s="39" t="s">
        <v>1105</v>
      </c>
      <c r="C377" s="39" t="s">
        <v>135</v>
      </c>
      <c r="D377" s="208" t="s">
        <v>96</v>
      </c>
      <c r="E377" s="208" t="s">
        <v>2228</v>
      </c>
      <c r="F377" s="208" t="s">
        <v>2208</v>
      </c>
      <c r="G377" s="39" t="s">
        <v>1104</v>
      </c>
      <c r="H377" s="14"/>
      <c r="I377" s="202">
        <v>43899</v>
      </c>
      <c r="J377" s="177">
        <v>1275</v>
      </c>
      <c r="K377" s="177">
        <f t="shared" si="32"/>
        <v>127.5</v>
      </c>
      <c r="L377" s="177">
        <f t="shared" si="33"/>
        <v>1147.5</v>
      </c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>
        <v>191.25</v>
      </c>
      <c r="AM377" s="177"/>
      <c r="AN377" s="204">
        <v>229.5</v>
      </c>
      <c r="AO377" s="173">
        <f t="shared" si="34"/>
        <v>420.75</v>
      </c>
      <c r="AP377" s="177">
        <f t="shared" si="35"/>
        <v>854.25</v>
      </c>
      <c r="AQ377" s="37"/>
      <c r="AR377" s="38"/>
    </row>
    <row r="378" spans="1:44" s="74" customFormat="1" ht="50.15" customHeight="1">
      <c r="A378" s="39" t="s">
        <v>2168</v>
      </c>
      <c r="B378" s="39" t="s">
        <v>1105</v>
      </c>
      <c r="C378" s="39" t="s">
        <v>135</v>
      </c>
      <c r="D378" s="208" t="s">
        <v>96</v>
      </c>
      <c r="E378" s="208" t="s">
        <v>2229</v>
      </c>
      <c r="F378" s="208" t="s">
        <v>2208</v>
      </c>
      <c r="G378" s="39" t="s">
        <v>1104</v>
      </c>
      <c r="H378" s="14"/>
      <c r="I378" s="202">
        <v>43899</v>
      </c>
      <c r="J378" s="177">
        <v>1275</v>
      </c>
      <c r="K378" s="177">
        <f t="shared" si="32"/>
        <v>127.5</v>
      </c>
      <c r="L378" s="177">
        <f t="shared" si="33"/>
        <v>1147.5</v>
      </c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>
        <v>191.25</v>
      </c>
      <c r="AM378" s="177"/>
      <c r="AN378" s="204">
        <v>229.5</v>
      </c>
      <c r="AO378" s="173">
        <f t="shared" si="34"/>
        <v>420.75</v>
      </c>
      <c r="AP378" s="177">
        <f t="shared" si="35"/>
        <v>854.25</v>
      </c>
      <c r="AQ378" s="37"/>
      <c r="AR378" s="38"/>
    </row>
    <row r="379" spans="1:44" s="74" customFormat="1" ht="50.15" customHeight="1">
      <c r="A379" s="39" t="s">
        <v>2169</v>
      </c>
      <c r="B379" s="39" t="s">
        <v>1105</v>
      </c>
      <c r="C379" s="39" t="s">
        <v>135</v>
      </c>
      <c r="D379" s="208" t="s">
        <v>96</v>
      </c>
      <c r="E379" s="208" t="s">
        <v>2230</v>
      </c>
      <c r="F379" s="208" t="s">
        <v>2208</v>
      </c>
      <c r="G379" s="39" t="s">
        <v>1104</v>
      </c>
      <c r="H379" s="14"/>
      <c r="I379" s="202">
        <v>43899</v>
      </c>
      <c r="J379" s="177">
        <v>1275</v>
      </c>
      <c r="K379" s="177">
        <f t="shared" si="32"/>
        <v>127.5</v>
      </c>
      <c r="L379" s="177">
        <f t="shared" si="33"/>
        <v>1147.5</v>
      </c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7">
        <v>191.25</v>
      </c>
      <c r="AM379" s="177"/>
      <c r="AN379" s="204">
        <v>229.5</v>
      </c>
      <c r="AO379" s="173">
        <f t="shared" si="34"/>
        <v>420.75</v>
      </c>
      <c r="AP379" s="177">
        <f t="shared" si="35"/>
        <v>854.25</v>
      </c>
      <c r="AQ379" s="37"/>
      <c r="AR379" s="38"/>
    </row>
    <row r="380" spans="1:44" s="74" customFormat="1" ht="50.15" customHeight="1">
      <c r="A380" s="39" t="s">
        <v>2170</v>
      </c>
      <c r="B380" s="39" t="s">
        <v>1105</v>
      </c>
      <c r="C380" s="39" t="s">
        <v>135</v>
      </c>
      <c r="D380" s="208" t="s">
        <v>96</v>
      </c>
      <c r="E380" s="208" t="s">
        <v>2231</v>
      </c>
      <c r="F380" s="208" t="s">
        <v>2208</v>
      </c>
      <c r="G380" s="39" t="s">
        <v>1104</v>
      </c>
      <c r="H380" s="14"/>
      <c r="I380" s="202">
        <v>43899</v>
      </c>
      <c r="J380" s="177">
        <v>1275</v>
      </c>
      <c r="K380" s="177">
        <f t="shared" si="32"/>
        <v>127.5</v>
      </c>
      <c r="L380" s="177">
        <f t="shared" si="33"/>
        <v>1147.5</v>
      </c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>
        <v>191.25</v>
      </c>
      <c r="AM380" s="177"/>
      <c r="AN380" s="204">
        <v>229.5</v>
      </c>
      <c r="AO380" s="173">
        <f t="shared" si="34"/>
        <v>420.75</v>
      </c>
      <c r="AP380" s="177">
        <f t="shared" si="35"/>
        <v>854.25</v>
      </c>
      <c r="AQ380" s="37"/>
      <c r="AR380" s="38"/>
    </row>
    <row r="381" spans="1:44" s="74" customFormat="1" ht="50.15" customHeight="1">
      <c r="A381" s="39" t="s">
        <v>2171</v>
      </c>
      <c r="B381" s="39" t="s">
        <v>1105</v>
      </c>
      <c r="C381" s="39" t="s">
        <v>135</v>
      </c>
      <c r="D381" s="208" t="s">
        <v>96</v>
      </c>
      <c r="E381" s="208" t="s">
        <v>2232</v>
      </c>
      <c r="F381" s="208" t="s">
        <v>2208</v>
      </c>
      <c r="G381" s="39" t="s">
        <v>1104</v>
      </c>
      <c r="H381" s="14"/>
      <c r="I381" s="202">
        <v>43899</v>
      </c>
      <c r="J381" s="177">
        <v>1275</v>
      </c>
      <c r="K381" s="177">
        <f t="shared" si="32"/>
        <v>127.5</v>
      </c>
      <c r="L381" s="177">
        <f t="shared" si="33"/>
        <v>1147.5</v>
      </c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>
        <v>191.25</v>
      </c>
      <c r="AM381" s="177"/>
      <c r="AN381" s="204">
        <v>229.5</v>
      </c>
      <c r="AO381" s="173">
        <f t="shared" si="34"/>
        <v>420.75</v>
      </c>
      <c r="AP381" s="177">
        <f t="shared" si="35"/>
        <v>854.25</v>
      </c>
      <c r="AQ381" s="37"/>
      <c r="AR381" s="38"/>
    </row>
    <row r="382" spans="1:44" s="74" customFormat="1" ht="50.15" customHeight="1">
      <c r="A382" s="39" t="s">
        <v>2172</v>
      </c>
      <c r="B382" s="39" t="s">
        <v>1105</v>
      </c>
      <c r="C382" s="39" t="s">
        <v>135</v>
      </c>
      <c r="D382" s="208" t="s">
        <v>96</v>
      </c>
      <c r="E382" s="208" t="s">
        <v>2233</v>
      </c>
      <c r="F382" s="208" t="s">
        <v>2208</v>
      </c>
      <c r="G382" s="39" t="s">
        <v>1104</v>
      </c>
      <c r="H382" s="14"/>
      <c r="I382" s="202">
        <v>43899</v>
      </c>
      <c r="J382" s="177">
        <v>1275</v>
      </c>
      <c r="K382" s="177">
        <f t="shared" si="32"/>
        <v>127.5</v>
      </c>
      <c r="L382" s="177">
        <f t="shared" si="33"/>
        <v>1147.5</v>
      </c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>
        <v>191.25</v>
      </c>
      <c r="AM382" s="177"/>
      <c r="AN382" s="204">
        <v>229.5</v>
      </c>
      <c r="AO382" s="173">
        <f t="shared" si="34"/>
        <v>420.75</v>
      </c>
      <c r="AP382" s="177">
        <f t="shared" si="35"/>
        <v>854.25</v>
      </c>
      <c r="AQ382" s="37"/>
      <c r="AR382" s="38"/>
    </row>
    <row r="383" spans="1:44" s="74" customFormat="1" ht="50.15" customHeight="1">
      <c r="A383" s="39" t="s">
        <v>2173</v>
      </c>
      <c r="B383" s="39" t="s">
        <v>1105</v>
      </c>
      <c r="C383" s="39" t="s">
        <v>135</v>
      </c>
      <c r="D383" s="208" t="s">
        <v>96</v>
      </c>
      <c r="E383" s="208" t="s">
        <v>2234</v>
      </c>
      <c r="F383" s="208" t="s">
        <v>2208</v>
      </c>
      <c r="G383" s="39" t="s">
        <v>1104</v>
      </c>
      <c r="H383" s="14"/>
      <c r="I383" s="202">
        <v>43899</v>
      </c>
      <c r="J383" s="177">
        <v>1275</v>
      </c>
      <c r="K383" s="177">
        <f t="shared" si="32"/>
        <v>127.5</v>
      </c>
      <c r="L383" s="177">
        <f t="shared" si="33"/>
        <v>1147.5</v>
      </c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>
        <v>191.25</v>
      </c>
      <c r="AM383" s="177"/>
      <c r="AN383" s="204">
        <v>229.5</v>
      </c>
      <c r="AO383" s="173">
        <f t="shared" si="34"/>
        <v>420.75</v>
      </c>
      <c r="AP383" s="177">
        <f t="shared" si="35"/>
        <v>854.25</v>
      </c>
      <c r="AQ383" s="37"/>
      <c r="AR383" s="38"/>
    </row>
    <row r="384" spans="1:44" s="74" customFormat="1" ht="50.15" customHeight="1">
      <c r="A384" s="39" t="s">
        <v>2174</v>
      </c>
      <c r="B384" s="39" t="s">
        <v>1105</v>
      </c>
      <c r="C384" s="39" t="s">
        <v>135</v>
      </c>
      <c r="D384" s="208" t="s">
        <v>96</v>
      </c>
      <c r="E384" s="208" t="s">
        <v>2235</v>
      </c>
      <c r="F384" s="208" t="s">
        <v>2208</v>
      </c>
      <c r="G384" s="39" t="s">
        <v>1104</v>
      </c>
      <c r="H384" s="14"/>
      <c r="I384" s="202">
        <v>43899</v>
      </c>
      <c r="J384" s="177">
        <v>1275</v>
      </c>
      <c r="K384" s="177">
        <f t="shared" si="32"/>
        <v>127.5</v>
      </c>
      <c r="L384" s="177">
        <f t="shared" si="33"/>
        <v>1147.5</v>
      </c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>
        <v>191.25</v>
      </c>
      <c r="AM384" s="177"/>
      <c r="AN384" s="204">
        <v>229.5</v>
      </c>
      <c r="AO384" s="173">
        <f t="shared" si="34"/>
        <v>420.75</v>
      </c>
      <c r="AP384" s="177">
        <f t="shared" si="35"/>
        <v>854.25</v>
      </c>
      <c r="AQ384" s="37"/>
      <c r="AR384" s="38"/>
    </row>
    <row r="385" spans="1:44" s="74" customFormat="1" ht="50.15" customHeight="1">
      <c r="A385" s="39" t="s">
        <v>2175</v>
      </c>
      <c r="B385" s="39" t="s">
        <v>1105</v>
      </c>
      <c r="C385" s="39" t="s">
        <v>135</v>
      </c>
      <c r="D385" s="208" t="s">
        <v>96</v>
      </c>
      <c r="E385" s="208" t="s">
        <v>2236</v>
      </c>
      <c r="F385" s="208" t="s">
        <v>2208</v>
      </c>
      <c r="G385" s="39" t="s">
        <v>1104</v>
      </c>
      <c r="H385" s="14"/>
      <c r="I385" s="202">
        <v>43899</v>
      </c>
      <c r="J385" s="177">
        <v>1275</v>
      </c>
      <c r="K385" s="177">
        <f t="shared" si="32"/>
        <v>127.5</v>
      </c>
      <c r="L385" s="177">
        <f t="shared" si="33"/>
        <v>1147.5</v>
      </c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>
        <v>191.25</v>
      </c>
      <c r="AM385" s="177"/>
      <c r="AN385" s="204">
        <v>229.5</v>
      </c>
      <c r="AO385" s="173">
        <f t="shared" si="34"/>
        <v>420.75</v>
      </c>
      <c r="AP385" s="177">
        <f t="shared" si="35"/>
        <v>854.25</v>
      </c>
      <c r="AQ385" s="37"/>
      <c r="AR385" s="38"/>
    </row>
    <row r="386" spans="1:44" s="74" customFormat="1" ht="50.15" customHeight="1">
      <c r="A386" s="39" t="s">
        <v>2176</v>
      </c>
      <c r="B386" s="39" t="s">
        <v>1105</v>
      </c>
      <c r="C386" s="39" t="s">
        <v>135</v>
      </c>
      <c r="D386" s="208" t="s">
        <v>96</v>
      </c>
      <c r="E386" s="208" t="s">
        <v>2237</v>
      </c>
      <c r="F386" s="208" t="s">
        <v>2208</v>
      </c>
      <c r="G386" s="39" t="s">
        <v>1104</v>
      </c>
      <c r="H386" s="14"/>
      <c r="I386" s="202">
        <v>43899</v>
      </c>
      <c r="J386" s="177">
        <v>1275</v>
      </c>
      <c r="K386" s="177">
        <f t="shared" si="32"/>
        <v>127.5</v>
      </c>
      <c r="L386" s="177">
        <f t="shared" si="33"/>
        <v>1147.5</v>
      </c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>
        <v>191.25</v>
      </c>
      <c r="AM386" s="177"/>
      <c r="AN386" s="204">
        <v>229.5</v>
      </c>
      <c r="AO386" s="173">
        <f t="shared" si="34"/>
        <v>420.75</v>
      </c>
      <c r="AP386" s="177">
        <f t="shared" si="35"/>
        <v>854.25</v>
      </c>
      <c r="AQ386" s="37"/>
      <c r="AR386" s="38"/>
    </row>
    <row r="387" spans="1:44" s="74" customFormat="1" ht="50.15" customHeight="1">
      <c r="A387" s="39" t="s">
        <v>2177</v>
      </c>
      <c r="B387" s="39" t="s">
        <v>1105</v>
      </c>
      <c r="C387" s="39" t="s">
        <v>135</v>
      </c>
      <c r="D387" s="208" t="s">
        <v>96</v>
      </c>
      <c r="E387" s="208" t="s">
        <v>2238</v>
      </c>
      <c r="F387" s="208" t="s">
        <v>2208</v>
      </c>
      <c r="G387" s="39" t="s">
        <v>1104</v>
      </c>
      <c r="H387" s="14"/>
      <c r="I387" s="202">
        <v>43899</v>
      </c>
      <c r="J387" s="177">
        <v>1275</v>
      </c>
      <c r="K387" s="177">
        <f t="shared" si="32"/>
        <v>127.5</v>
      </c>
      <c r="L387" s="177">
        <f t="shared" si="33"/>
        <v>1147.5</v>
      </c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>
        <v>191.25</v>
      </c>
      <c r="AM387" s="177"/>
      <c r="AN387" s="204">
        <v>229.5</v>
      </c>
      <c r="AO387" s="173">
        <f t="shared" si="34"/>
        <v>420.75</v>
      </c>
      <c r="AP387" s="177">
        <f t="shared" si="35"/>
        <v>854.25</v>
      </c>
      <c r="AQ387" s="37"/>
      <c r="AR387" s="38"/>
    </row>
    <row r="388" spans="1:44" s="74" customFormat="1" ht="50.15" customHeight="1">
      <c r="A388" s="39" t="s">
        <v>2178</v>
      </c>
      <c r="B388" s="39" t="s">
        <v>1105</v>
      </c>
      <c r="C388" s="39" t="s">
        <v>135</v>
      </c>
      <c r="D388" s="208" t="s">
        <v>96</v>
      </c>
      <c r="E388" s="208" t="s">
        <v>2239</v>
      </c>
      <c r="F388" s="208" t="s">
        <v>2208</v>
      </c>
      <c r="G388" s="39" t="s">
        <v>1104</v>
      </c>
      <c r="H388" s="14"/>
      <c r="I388" s="202">
        <v>43899</v>
      </c>
      <c r="J388" s="177">
        <v>1275</v>
      </c>
      <c r="K388" s="177">
        <f t="shared" si="32"/>
        <v>127.5</v>
      </c>
      <c r="L388" s="177">
        <f t="shared" si="33"/>
        <v>1147.5</v>
      </c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>
        <v>191.25</v>
      </c>
      <c r="AM388" s="177"/>
      <c r="AN388" s="204">
        <v>229.5</v>
      </c>
      <c r="AO388" s="173">
        <f t="shared" si="34"/>
        <v>420.75</v>
      </c>
      <c r="AP388" s="177">
        <f t="shared" si="35"/>
        <v>854.25</v>
      </c>
      <c r="AQ388" s="37"/>
      <c r="AR388" s="38"/>
    </row>
    <row r="389" spans="1:44" s="74" customFormat="1" ht="50.15" customHeight="1">
      <c r="A389" s="39" t="s">
        <v>2179</v>
      </c>
      <c r="B389" s="39" t="s">
        <v>1105</v>
      </c>
      <c r="C389" s="39" t="s">
        <v>135</v>
      </c>
      <c r="D389" s="208" t="s">
        <v>96</v>
      </c>
      <c r="E389" s="208" t="s">
        <v>2240</v>
      </c>
      <c r="F389" s="208" t="s">
        <v>2208</v>
      </c>
      <c r="G389" s="39" t="s">
        <v>1104</v>
      </c>
      <c r="H389" s="14"/>
      <c r="I389" s="202">
        <v>43899</v>
      </c>
      <c r="J389" s="177">
        <v>1275</v>
      </c>
      <c r="K389" s="177">
        <f t="shared" si="32"/>
        <v>127.5</v>
      </c>
      <c r="L389" s="177">
        <f t="shared" si="33"/>
        <v>1147.5</v>
      </c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>
        <v>191.25</v>
      </c>
      <c r="AM389" s="177"/>
      <c r="AN389" s="204">
        <v>229.5</v>
      </c>
      <c r="AO389" s="173">
        <f t="shared" si="34"/>
        <v>420.75</v>
      </c>
      <c r="AP389" s="177">
        <f t="shared" si="35"/>
        <v>854.25</v>
      </c>
      <c r="AQ389" s="37"/>
      <c r="AR389" s="38"/>
    </row>
    <row r="390" spans="1:44" s="74" customFormat="1" ht="50.15" customHeight="1">
      <c r="A390" s="39" t="s">
        <v>2180</v>
      </c>
      <c r="B390" s="39" t="s">
        <v>1105</v>
      </c>
      <c r="C390" s="39" t="s">
        <v>135</v>
      </c>
      <c r="D390" s="208" t="s">
        <v>96</v>
      </c>
      <c r="E390" s="208" t="s">
        <v>2241</v>
      </c>
      <c r="F390" s="208" t="s">
        <v>2208</v>
      </c>
      <c r="G390" s="39" t="s">
        <v>1104</v>
      </c>
      <c r="H390" s="14"/>
      <c r="I390" s="202">
        <v>43899</v>
      </c>
      <c r="J390" s="177">
        <v>1275</v>
      </c>
      <c r="K390" s="177">
        <f t="shared" si="32"/>
        <v>127.5</v>
      </c>
      <c r="L390" s="177">
        <f t="shared" si="33"/>
        <v>1147.5</v>
      </c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>
        <v>191.25</v>
      </c>
      <c r="AM390" s="177"/>
      <c r="AN390" s="204">
        <v>229.5</v>
      </c>
      <c r="AO390" s="173">
        <f t="shared" si="34"/>
        <v>420.75</v>
      </c>
      <c r="AP390" s="177">
        <f t="shared" si="35"/>
        <v>854.25</v>
      </c>
      <c r="AQ390" s="37"/>
      <c r="AR390" s="38"/>
    </row>
    <row r="391" spans="1:44" s="74" customFormat="1" ht="50.15" customHeight="1">
      <c r="A391" s="39" t="s">
        <v>2181</v>
      </c>
      <c r="B391" s="39" t="s">
        <v>1105</v>
      </c>
      <c r="C391" s="39" t="s">
        <v>135</v>
      </c>
      <c r="D391" s="208" t="s">
        <v>96</v>
      </c>
      <c r="E391" s="208" t="s">
        <v>2242</v>
      </c>
      <c r="F391" s="208" t="s">
        <v>2208</v>
      </c>
      <c r="G391" s="39" t="s">
        <v>1104</v>
      </c>
      <c r="H391" s="14"/>
      <c r="I391" s="202">
        <v>43899</v>
      </c>
      <c r="J391" s="177">
        <v>1275</v>
      </c>
      <c r="K391" s="177">
        <f t="shared" si="32"/>
        <v>127.5</v>
      </c>
      <c r="L391" s="177">
        <f t="shared" si="33"/>
        <v>1147.5</v>
      </c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>
        <v>191.25</v>
      </c>
      <c r="AM391" s="177"/>
      <c r="AN391" s="204">
        <v>229.5</v>
      </c>
      <c r="AO391" s="173">
        <f t="shared" si="34"/>
        <v>420.75</v>
      </c>
      <c r="AP391" s="177">
        <f t="shared" si="35"/>
        <v>854.25</v>
      </c>
      <c r="AQ391" s="37"/>
      <c r="AR391" s="38"/>
    </row>
    <row r="392" spans="1:44" s="74" customFormat="1" ht="50.15" customHeight="1">
      <c r="A392" s="39" t="s">
        <v>2182</v>
      </c>
      <c r="B392" s="39" t="s">
        <v>1105</v>
      </c>
      <c r="C392" s="39" t="s">
        <v>135</v>
      </c>
      <c r="D392" s="208" t="s">
        <v>96</v>
      </c>
      <c r="E392" s="208" t="s">
        <v>2243</v>
      </c>
      <c r="F392" s="208" t="s">
        <v>2208</v>
      </c>
      <c r="G392" s="39" t="s">
        <v>1104</v>
      </c>
      <c r="H392" s="14"/>
      <c r="I392" s="202">
        <v>43899</v>
      </c>
      <c r="J392" s="177">
        <v>1275</v>
      </c>
      <c r="K392" s="177">
        <f t="shared" si="32"/>
        <v>127.5</v>
      </c>
      <c r="L392" s="177">
        <f t="shared" si="33"/>
        <v>1147.5</v>
      </c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>
        <v>191.25</v>
      </c>
      <c r="AM392" s="177"/>
      <c r="AN392" s="204">
        <v>229.5</v>
      </c>
      <c r="AO392" s="173">
        <f t="shared" si="34"/>
        <v>420.75</v>
      </c>
      <c r="AP392" s="177">
        <f t="shared" si="35"/>
        <v>854.25</v>
      </c>
      <c r="AQ392" s="37"/>
      <c r="AR392" s="38"/>
    </row>
    <row r="393" spans="1:44" s="74" customFormat="1" ht="50.15" customHeight="1">
      <c r="A393" s="39" t="s">
        <v>2183</v>
      </c>
      <c r="B393" s="39" t="s">
        <v>1105</v>
      </c>
      <c r="C393" s="39" t="s">
        <v>135</v>
      </c>
      <c r="D393" s="208" t="s">
        <v>96</v>
      </c>
      <c r="E393" s="208" t="s">
        <v>2244</v>
      </c>
      <c r="F393" s="208" t="s">
        <v>2208</v>
      </c>
      <c r="G393" s="39" t="s">
        <v>1104</v>
      </c>
      <c r="H393" s="14"/>
      <c r="I393" s="202">
        <v>43899</v>
      </c>
      <c r="J393" s="177">
        <v>1275</v>
      </c>
      <c r="K393" s="177">
        <f t="shared" si="32"/>
        <v>127.5</v>
      </c>
      <c r="L393" s="177">
        <f t="shared" si="33"/>
        <v>1147.5</v>
      </c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>
        <v>191.25</v>
      </c>
      <c r="AM393" s="177"/>
      <c r="AN393" s="204">
        <v>229.5</v>
      </c>
      <c r="AO393" s="173">
        <f t="shared" si="34"/>
        <v>420.75</v>
      </c>
      <c r="AP393" s="177">
        <f t="shared" si="35"/>
        <v>854.25</v>
      </c>
      <c r="AQ393" s="37"/>
      <c r="AR393" s="38"/>
    </row>
    <row r="394" spans="1:44" s="74" customFormat="1" ht="50.15" customHeight="1">
      <c r="A394" s="39" t="s">
        <v>2184</v>
      </c>
      <c r="B394" s="39" t="s">
        <v>1105</v>
      </c>
      <c r="C394" s="39" t="s">
        <v>135</v>
      </c>
      <c r="D394" s="208" t="s">
        <v>96</v>
      </c>
      <c r="E394" s="208" t="s">
        <v>2245</v>
      </c>
      <c r="F394" s="208" t="s">
        <v>2208</v>
      </c>
      <c r="G394" s="39" t="s">
        <v>1104</v>
      </c>
      <c r="H394" s="14"/>
      <c r="I394" s="202">
        <v>43899</v>
      </c>
      <c r="J394" s="177">
        <v>1275</v>
      </c>
      <c r="K394" s="177">
        <f t="shared" si="32"/>
        <v>127.5</v>
      </c>
      <c r="L394" s="177">
        <f t="shared" si="33"/>
        <v>1147.5</v>
      </c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>
        <v>191.25</v>
      </c>
      <c r="AM394" s="177"/>
      <c r="AN394" s="204">
        <v>229.5</v>
      </c>
      <c r="AO394" s="173">
        <f t="shared" si="34"/>
        <v>420.75</v>
      </c>
      <c r="AP394" s="177">
        <f t="shared" si="35"/>
        <v>854.25</v>
      </c>
      <c r="AQ394" s="37"/>
      <c r="AR394" s="38"/>
    </row>
    <row r="395" spans="1:44" s="74" customFormat="1" ht="50.15" customHeight="1">
      <c r="A395" s="39" t="s">
        <v>2185</v>
      </c>
      <c r="B395" s="39" t="s">
        <v>1105</v>
      </c>
      <c r="C395" s="39" t="s">
        <v>135</v>
      </c>
      <c r="D395" s="208" t="s">
        <v>96</v>
      </c>
      <c r="E395" s="208" t="s">
        <v>2246</v>
      </c>
      <c r="F395" s="208" t="s">
        <v>2208</v>
      </c>
      <c r="G395" s="39" t="s">
        <v>1104</v>
      </c>
      <c r="H395" s="14"/>
      <c r="I395" s="202">
        <v>43899</v>
      </c>
      <c r="J395" s="177">
        <v>1275</v>
      </c>
      <c r="K395" s="177">
        <f t="shared" si="32"/>
        <v>127.5</v>
      </c>
      <c r="L395" s="177">
        <f t="shared" si="33"/>
        <v>1147.5</v>
      </c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>
        <v>191.25</v>
      </c>
      <c r="AM395" s="177"/>
      <c r="AN395" s="204">
        <v>229.5</v>
      </c>
      <c r="AO395" s="173">
        <f t="shared" si="34"/>
        <v>420.75</v>
      </c>
      <c r="AP395" s="177">
        <f t="shared" si="35"/>
        <v>854.25</v>
      </c>
      <c r="AQ395" s="37"/>
      <c r="AR395" s="38"/>
    </row>
    <row r="396" spans="1:44" s="74" customFormat="1" ht="50.15" customHeight="1">
      <c r="A396" s="39" t="s">
        <v>2186</v>
      </c>
      <c r="B396" s="39" t="s">
        <v>1105</v>
      </c>
      <c r="C396" s="39" t="s">
        <v>135</v>
      </c>
      <c r="D396" s="208" t="s">
        <v>96</v>
      </c>
      <c r="E396" s="208" t="s">
        <v>2247</v>
      </c>
      <c r="F396" s="208" t="s">
        <v>2208</v>
      </c>
      <c r="G396" s="39" t="s">
        <v>1104</v>
      </c>
      <c r="H396" s="14"/>
      <c r="I396" s="202">
        <v>43899</v>
      </c>
      <c r="J396" s="177">
        <v>1275</v>
      </c>
      <c r="K396" s="177">
        <f t="shared" si="32"/>
        <v>127.5</v>
      </c>
      <c r="L396" s="177">
        <f t="shared" si="33"/>
        <v>1147.5</v>
      </c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>
        <v>191.25</v>
      </c>
      <c r="AM396" s="177"/>
      <c r="AN396" s="204">
        <v>229.5</v>
      </c>
      <c r="AO396" s="173">
        <f t="shared" si="34"/>
        <v>420.75</v>
      </c>
      <c r="AP396" s="177">
        <f t="shared" si="35"/>
        <v>854.25</v>
      </c>
      <c r="AQ396" s="37"/>
      <c r="AR396" s="38"/>
    </row>
    <row r="397" spans="1:44" s="74" customFormat="1" ht="50.15" customHeight="1">
      <c r="A397" s="39" t="s">
        <v>2187</v>
      </c>
      <c r="B397" s="39" t="s">
        <v>1105</v>
      </c>
      <c r="C397" s="39" t="s">
        <v>135</v>
      </c>
      <c r="D397" s="208" t="s">
        <v>96</v>
      </c>
      <c r="E397" s="208" t="s">
        <v>2248</v>
      </c>
      <c r="F397" s="208" t="s">
        <v>2208</v>
      </c>
      <c r="G397" s="39" t="s">
        <v>1104</v>
      </c>
      <c r="H397" s="14"/>
      <c r="I397" s="202">
        <v>43899</v>
      </c>
      <c r="J397" s="177">
        <v>1275</v>
      </c>
      <c r="K397" s="177">
        <f t="shared" si="32"/>
        <v>127.5</v>
      </c>
      <c r="L397" s="177">
        <f t="shared" si="33"/>
        <v>1147.5</v>
      </c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>
        <v>191.25</v>
      </c>
      <c r="AM397" s="177"/>
      <c r="AN397" s="204">
        <v>229.5</v>
      </c>
      <c r="AO397" s="173">
        <f t="shared" si="34"/>
        <v>420.75</v>
      </c>
      <c r="AP397" s="177">
        <f t="shared" si="35"/>
        <v>854.25</v>
      </c>
      <c r="AQ397" s="37"/>
      <c r="AR397" s="38"/>
    </row>
    <row r="398" spans="1:44" s="74" customFormat="1" ht="50.15" customHeight="1">
      <c r="A398" s="39" t="s">
        <v>2188</v>
      </c>
      <c r="B398" s="39" t="s">
        <v>1105</v>
      </c>
      <c r="C398" s="39" t="s">
        <v>135</v>
      </c>
      <c r="D398" s="208" t="s">
        <v>96</v>
      </c>
      <c r="E398" s="208" t="s">
        <v>2249</v>
      </c>
      <c r="F398" s="208" t="s">
        <v>2208</v>
      </c>
      <c r="G398" s="39" t="s">
        <v>1104</v>
      </c>
      <c r="H398" s="14"/>
      <c r="I398" s="202">
        <v>43899</v>
      </c>
      <c r="J398" s="177">
        <v>1275</v>
      </c>
      <c r="K398" s="177">
        <f t="shared" si="32"/>
        <v>127.5</v>
      </c>
      <c r="L398" s="177">
        <f t="shared" si="33"/>
        <v>1147.5</v>
      </c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>
        <v>191.25</v>
      </c>
      <c r="AM398" s="177"/>
      <c r="AN398" s="204">
        <v>229.5</v>
      </c>
      <c r="AO398" s="173">
        <f t="shared" si="34"/>
        <v>420.75</v>
      </c>
      <c r="AP398" s="177">
        <f t="shared" si="35"/>
        <v>854.25</v>
      </c>
      <c r="AQ398" s="37"/>
      <c r="AR398" s="38"/>
    </row>
    <row r="399" spans="1:44" s="74" customFormat="1" ht="50.15" customHeight="1">
      <c r="A399" s="39" t="s">
        <v>2189</v>
      </c>
      <c r="B399" s="39" t="s">
        <v>1105</v>
      </c>
      <c r="C399" s="39" t="s">
        <v>135</v>
      </c>
      <c r="D399" s="208" t="s">
        <v>96</v>
      </c>
      <c r="E399" s="208" t="s">
        <v>2250</v>
      </c>
      <c r="F399" s="208" t="s">
        <v>2208</v>
      </c>
      <c r="G399" s="39" t="s">
        <v>1104</v>
      </c>
      <c r="H399" s="14"/>
      <c r="I399" s="202">
        <v>43899</v>
      </c>
      <c r="J399" s="177">
        <v>1275</v>
      </c>
      <c r="K399" s="177">
        <f t="shared" si="32"/>
        <v>127.5</v>
      </c>
      <c r="L399" s="177">
        <f t="shared" si="33"/>
        <v>1147.5</v>
      </c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>
        <v>191.25</v>
      </c>
      <c r="AM399" s="177"/>
      <c r="AN399" s="204">
        <v>229.5</v>
      </c>
      <c r="AO399" s="173">
        <f t="shared" si="34"/>
        <v>420.75</v>
      </c>
      <c r="AP399" s="177">
        <f t="shared" si="35"/>
        <v>854.25</v>
      </c>
      <c r="AQ399" s="37"/>
      <c r="AR399" s="38"/>
    </row>
    <row r="400" spans="1:44" s="74" customFormat="1" ht="50.15" customHeight="1">
      <c r="A400" s="39" t="s">
        <v>2190</v>
      </c>
      <c r="B400" s="39" t="s">
        <v>1105</v>
      </c>
      <c r="C400" s="39" t="s">
        <v>135</v>
      </c>
      <c r="D400" s="208" t="s">
        <v>96</v>
      </c>
      <c r="E400" s="208" t="s">
        <v>2251</v>
      </c>
      <c r="F400" s="208" t="s">
        <v>2208</v>
      </c>
      <c r="G400" s="39" t="s">
        <v>1104</v>
      </c>
      <c r="H400" s="14"/>
      <c r="I400" s="202">
        <v>43899</v>
      </c>
      <c r="J400" s="177">
        <v>1275</v>
      </c>
      <c r="K400" s="177">
        <f t="shared" si="32"/>
        <v>127.5</v>
      </c>
      <c r="L400" s="177">
        <f t="shared" si="33"/>
        <v>1147.5</v>
      </c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>
        <v>191.25</v>
      </c>
      <c r="AM400" s="177"/>
      <c r="AN400" s="204">
        <v>229.5</v>
      </c>
      <c r="AO400" s="173">
        <f t="shared" si="34"/>
        <v>420.75</v>
      </c>
      <c r="AP400" s="177">
        <f t="shared" si="35"/>
        <v>854.25</v>
      </c>
      <c r="AQ400" s="37"/>
      <c r="AR400" s="38"/>
    </row>
    <row r="401" spans="1:44" s="74" customFormat="1" ht="50.15" customHeight="1">
      <c r="A401" s="39" t="s">
        <v>2191</v>
      </c>
      <c r="B401" s="39" t="s">
        <v>1105</v>
      </c>
      <c r="C401" s="39" t="s">
        <v>135</v>
      </c>
      <c r="D401" s="208" t="s">
        <v>96</v>
      </c>
      <c r="E401" s="208" t="s">
        <v>2252</v>
      </c>
      <c r="F401" s="208" t="s">
        <v>2208</v>
      </c>
      <c r="G401" s="39" t="s">
        <v>1104</v>
      </c>
      <c r="H401" s="14"/>
      <c r="I401" s="202">
        <v>43899</v>
      </c>
      <c r="J401" s="177">
        <v>1275</v>
      </c>
      <c r="K401" s="177">
        <f t="shared" si="32"/>
        <v>127.5</v>
      </c>
      <c r="L401" s="177">
        <f t="shared" si="33"/>
        <v>1147.5</v>
      </c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>
        <v>191.25</v>
      </c>
      <c r="AM401" s="177"/>
      <c r="AN401" s="204">
        <v>229.5</v>
      </c>
      <c r="AO401" s="173">
        <f t="shared" si="34"/>
        <v>420.75</v>
      </c>
      <c r="AP401" s="177">
        <f t="shared" si="35"/>
        <v>854.25</v>
      </c>
      <c r="AQ401" s="37"/>
      <c r="AR401" s="38"/>
    </row>
    <row r="402" spans="1:44" s="74" customFormat="1" ht="50.15" customHeight="1">
      <c r="A402" s="39" t="s">
        <v>2192</v>
      </c>
      <c r="B402" s="39" t="s">
        <v>1105</v>
      </c>
      <c r="C402" s="39" t="s">
        <v>135</v>
      </c>
      <c r="D402" s="208" t="s">
        <v>96</v>
      </c>
      <c r="E402" s="208" t="s">
        <v>2253</v>
      </c>
      <c r="F402" s="208" t="s">
        <v>2208</v>
      </c>
      <c r="G402" s="39" t="s">
        <v>1104</v>
      </c>
      <c r="H402" s="14"/>
      <c r="I402" s="202">
        <v>43899</v>
      </c>
      <c r="J402" s="177">
        <v>1275</v>
      </c>
      <c r="K402" s="177">
        <f t="shared" si="32"/>
        <v>127.5</v>
      </c>
      <c r="L402" s="177">
        <f t="shared" si="33"/>
        <v>1147.5</v>
      </c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>
        <v>191.25</v>
      </c>
      <c r="AM402" s="177"/>
      <c r="AN402" s="204">
        <v>229.5</v>
      </c>
      <c r="AO402" s="173">
        <f t="shared" si="34"/>
        <v>420.75</v>
      </c>
      <c r="AP402" s="177">
        <f t="shared" si="35"/>
        <v>854.25</v>
      </c>
      <c r="AQ402" s="37"/>
      <c r="AR402" s="38"/>
    </row>
    <row r="403" spans="1:44" s="74" customFormat="1" ht="50.15" customHeight="1">
      <c r="A403" s="39" t="s">
        <v>2193</v>
      </c>
      <c r="B403" s="39" t="s">
        <v>1105</v>
      </c>
      <c r="C403" s="39" t="s">
        <v>135</v>
      </c>
      <c r="D403" s="208" t="s">
        <v>96</v>
      </c>
      <c r="E403" s="208" t="s">
        <v>2254</v>
      </c>
      <c r="F403" s="208" t="s">
        <v>2208</v>
      </c>
      <c r="G403" s="39" t="s">
        <v>1104</v>
      </c>
      <c r="H403" s="14"/>
      <c r="I403" s="202">
        <v>43899</v>
      </c>
      <c r="J403" s="177">
        <v>1275</v>
      </c>
      <c r="K403" s="177">
        <f t="shared" si="32"/>
        <v>127.5</v>
      </c>
      <c r="L403" s="177">
        <f t="shared" si="33"/>
        <v>1147.5</v>
      </c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>
        <v>191.25</v>
      </c>
      <c r="AM403" s="177"/>
      <c r="AN403" s="204">
        <v>229.5</v>
      </c>
      <c r="AO403" s="173">
        <f t="shared" si="34"/>
        <v>420.75</v>
      </c>
      <c r="AP403" s="177">
        <f t="shared" si="35"/>
        <v>854.25</v>
      </c>
      <c r="AQ403" s="37"/>
      <c r="AR403" s="38"/>
    </row>
    <row r="404" spans="1:44" s="74" customFormat="1" ht="50.15" customHeight="1">
      <c r="A404" s="39" t="s">
        <v>2194</v>
      </c>
      <c r="B404" s="39" t="s">
        <v>1105</v>
      </c>
      <c r="C404" s="39" t="s">
        <v>135</v>
      </c>
      <c r="D404" s="208" t="s">
        <v>96</v>
      </c>
      <c r="E404" s="208" t="s">
        <v>2255</v>
      </c>
      <c r="F404" s="208" t="s">
        <v>2208</v>
      </c>
      <c r="G404" s="39" t="s">
        <v>1104</v>
      </c>
      <c r="H404" s="14"/>
      <c r="I404" s="202">
        <v>43899</v>
      </c>
      <c r="J404" s="177">
        <v>1275</v>
      </c>
      <c r="K404" s="177">
        <f t="shared" si="32"/>
        <v>127.5</v>
      </c>
      <c r="L404" s="177">
        <f t="shared" si="33"/>
        <v>1147.5</v>
      </c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>
        <v>191.25</v>
      </c>
      <c r="AM404" s="177"/>
      <c r="AN404" s="204">
        <v>229.5</v>
      </c>
      <c r="AO404" s="173">
        <f t="shared" si="34"/>
        <v>420.75</v>
      </c>
      <c r="AP404" s="177">
        <f t="shared" si="35"/>
        <v>854.25</v>
      </c>
      <c r="AQ404" s="37"/>
      <c r="AR404" s="38"/>
    </row>
    <row r="405" spans="1:44" s="74" customFormat="1" ht="50.15" customHeight="1">
      <c r="A405" s="39" t="s">
        <v>2195</v>
      </c>
      <c r="B405" s="39" t="s">
        <v>1105</v>
      </c>
      <c r="C405" s="39" t="s">
        <v>135</v>
      </c>
      <c r="D405" s="208" t="s">
        <v>96</v>
      </c>
      <c r="E405" s="208" t="s">
        <v>2256</v>
      </c>
      <c r="F405" s="208" t="s">
        <v>2208</v>
      </c>
      <c r="G405" s="39" t="s">
        <v>1104</v>
      </c>
      <c r="H405" s="14"/>
      <c r="I405" s="202">
        <v>43899</v>
      </c>
      <c r="J405" s="177">
        <v>1275</v>
      </c>
      <c r="K405" s="177">
        <f t="shared" si="32"/>
        <v>127.5</v>
      </c>
      <c r="L405" s="177">
        <f t="shared" si="33"/>
        <v>1147.5</v>
      </c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>
        <v>191.25</v>
      </c>
      <c r="AM405" s="177"/>
      <c r="AN405" s="204">
        <v>229.5</v>
      </c>
      <c r="AO405" s="173">
        <f t="shared" si="34"/>
        <v>420.75</v>
      </c>
      <c r="AP405" s="177">
        <f t="shared" si="35"/>
        <v>854.25</v>
      </c>
      <c r="AQ405" s="37"/>
      <c r="AR405" s="38"/>
    </row>
    <row r="406" spans="1:44" s="74" customFormat="1" ht="50.15" customHeight="1">
      <c r="A406" s="39" t="s">
        <v>2196</v>
      </c>
      <c r="B406" s="39" t="s">
        <v>1105</v>
      </c>
      <c r="C406" s="39" t="s">
        <v>135</v>
      </c>
      <c r="D406" s="208" t="s">
        <v>96</v>
      </c>
      <c r="E406" s="208" t="s">
        <v>2257</v>
      </c>
      <c r="F406" s="208" t="s">
        <v>2208</v>
      </c>
      <c r="G406" s="39" t="s">
        <v>1104</v>
      </c>
      <c r="H406" s="14"/>
      <c r="I406" s="202">
        <v>43899</v>
      </c>
      <c r="J406" s="177">
        <v>1275</v>
      </c>
      <c r="K406" s="177">
        <f t="shared" si="32"/>
        <v>127.5</v>
      </c>
      <c r="L406" s="177">
        <f t="shared" si="33"/>
        <v>1147.5</v>
      </c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>
        <v>191.25</v>
      </c>
      <c r="AM406" s="177"/>
      <c r="AN406" s="204">
        <v>229.5</v>
      </c>
      <c r="AO406" s="173">
        <f t="shared" si="34"/>
        <v>420.75</v>
      </c>
      <c r="AP406" s="177">
        <f t="shared" si="35"/>
        <v>854.25</v>
      </c>
      <c r="AQ406" s="37"/>
      <c r="AR406" s="38"/>
    </row>
    <row r="407" spans="1:44" s="74" customFormat="1" ht="50.15" customHeight="1">
      <c r="A407" s="39" t="s">
        <v>2197</v>
      </c>
      <c r="B407" s="39" t="s">
        <v>1105</v>
      </c>
      <c r="C407" s="39" t="s">
        <v>135</v>
      </c>
      <c r="D407" s="208" t="s">
        <v>96</v>
      </c>
      <c r="E407" s="208" t="s">
        <v>2258</v>
      </c>
      <c r="F407" s="208" t="s">
        <v>2208</v>
      </c>
      <c r="G407" s="39" t="s">
        <v>1104</v>
      </c>
      <c r="H407" s="14"/>
      <c r="I407" s="202">
        <v>43899</v>
      </c>
      <c r="J407" s="177">
        <v>1275</v>
      </c>
      <c r="K407" s="177">
        <f t="shared" si="32"/>
        <v>127.5</v>
      </c>
      <c r="L407" s="177">
        <f t="shared" si="33"/>
        <v>1147.5</v>
      </c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>
        <v>191.25</v>
      </c>
      <c r="AM407" s="177"/>
      <c r="AN407" s="204">
        <v>229.5</v>
      </c>
      <c r="AO407" s="173">
        <f t="shared" si="34"/>
        <v>420.75</v>
      </c>
      <c r="AP407" s="177">
        <f t="shared" si="35"/>
        <v>854.25</v>
      </c>
      <c r="AQ407" s="37"/>
      <c r="AR407" s="38"/>
    </row>
    <row r="408" spans="1:44" s="74" customFormat="1" ht="50.15" customHeight="1">
      <c r="A408" s="39" t="s">
        <v>2198</v>
      </c>
      <c r="B408" s="39" t="s">
        <v>1105</v>
      </c>
      <c r="C408" s="39" t="s">
        <v>135</v>
      </c>
      <c r="D408" s="208" t="s">
        <v>96</v>
      </c>
      <c r="E408" s="208" t="s">
        <v>2259</v>
      </c>
      <c r="F408" s="208" t="s">
        <v>2208</v>
      </c>
      <c r="G408" s="39" t="s">
        <v>1104</v>
      </c>
      <c r="H408" s="14"/>
      <c r="I408" s="202">
        <v>43899</v>
      </c>
      <c r="J408" s="177">
        <v>1275</v>
      </c>
      <c r="K408" s="177">
        <f t="shared" si="32"/>
        <v>127.5</v>
      </c>
      <c r="L408" s="177">
        <f t="shared" si="33"/>
        <v>1147.5</v>
      </c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>
        <v>191.25</v>
      </c>
      <c r="AM408" s="177"/>
      <c r="AN408" s="204">
        <v>229.5</v>
      </c>
      <c r="AO408" s="173">
        <f t="shared" si="34"/>
        <v>420.75</v>
      </c>
      <c r="AP408" s="177">
        <f t="shared" si="35"/>
        <v>854.25</v>
      </c>
      <c r="AQ408" s="37"/>
      <c r="AR408" s="38"/>
    </row>
    <row r="409" spans="1:44" s="74" customFormat="1" ht="50.15" customHeight="1">
      <c r="A409" s="39" t="s">
        <v>2199</v>
      </c>
      <c r="B409" s="39" t="s">
        <v>1105</v>
      </c>
      <c r="C409" s="39" t="s">
        <v>135</v>
      </c>
      <c r="D409" s="208" t="s">
        <v>96</v>
      </c>
      <c r="E409" s="208" t="s">
        <v>2260</v>
      </c>
      <c r="F409" s="208" t="s">
        <v>2208</v>
      </c>
      <c r="G409" s="39" t="s">
        <v>1104</v>
      </c>
      <c r="H409" s="14"/>
      <c r="I409" s="202">
        <v>43899</v>
      </c>
      <c r="J409" s="177">
        <v>1275</v>
      </c>
      <c r="K409" s="177">
        <f t="shared" si="32"/>
        <v>127.5</v>
      </c>
      <c r="L409" s="177">
        <f t="shared" si="33"/>
        <v>1147.5</v>
      </c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>
        <v>191.25</v>
      </c>
      <c r="AM409" s="177"/>
      <c r="AN409" s="204">
        <v>229.5</v>
      </c>
      <c r="AO409" s="173">
        <f t="shared" si="34"/>
        <v>420.75</v>
      </c>
      <c r="AP409" s="177">
        <f t="shared" si="35"/>
        <v>854.25</v>
      </c>
      <c r="AQ409" s="37"/>
      <c r="AR409" s="38"/>
    </row>
    <row r="410" spans="1:44" s="74" customFormat="1" ht="50.15" customHeight="1">
      <c r="A410" s="39" t="s">
        <v>2200</v>
      </c>
      <c r="B410" s="39" t="s">
        <v>1105</v>
      </c>
      <c r="C410" s="39" t="s">
        <v>135</v>
      </c>
      <c r="D410" s="208" t="s">
        <v>96</v>
      </c>
      <c r="E410" s="208" t="s">
        <v>2261</v>
      </c>
      <c r="F410" s="208" t="s">
        <v>2208</v>
      </c>
      <c r="G410" s="39" t="s">
        <v>1104</v>
      </c>
      <c r="H410" s="14"/>
      <c r="I410" s="202">
        <v>43899</v>
      </c>
      <c r="J410" s="177">
        <v>1275</v>
      </c>
      <c r="K410" s="177">
        <f t="shared" si="32"/>
        <v>127.5</v>
      </c>
      <c r="L410" s="177">
        <f t="shared" si="33"/>
        <v>1147.5</v>
      </c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>
        <v>191.25</v>
      </c>
      <c r="AM410" s="177"/>
      <c r="AN410" s="204">
        <v>229.5</v>
      </c>
      <c r="AO410" s="173">
        <f t="shared" si="34"/>
        <v>420.75</v>
      </c>
      <c r="AP410" s="177">
        <f t="shared" si="35"/>
        <v>854.25</v>
      </c>
      <c r="AQ410" s="37"/>
      <c r="AR410" s="38"/>
    </row>
    <row r="411" spans="1:44" s="74" customFormat="1" ht="50.15" customHeight="1">
      <c r="A411" s="39" t="s">
        <v>2201</v>
      </c>
      <c r="B411" s="39" t="s">
        <v>1105</v>
      </c>
      <c r="C411" s="39" t="s">
        <v>135</v>
      </c>
      <c r="D411" s="208" t="s">
        <v>96</v>
      </c>
      <c r="E411" s="208" t="s">
        <v>2262</v>
      </c>
      <c r="F411" s="208" t="s">
        <v>2208</v>
      </c>
      <c r="G411" s="39" t="s">
        <v>1104</v>
      </c>
      <c r="H411" s="14"/>
      <c r="I411" s="202">
        <v>43899</v>
      </c>
      <c r="J411" s="177">
        <v>1275</v>
      </c>
      <c r="K411" s="177">
        <f t="shared" si="32"/>
        <v>127.5</v>
      </c>
      <c r="L411" s="177">
        <f t="shared" si="33"/>
        <v>1147.5</v>
      </c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>
        <v>191.25</v>
      </c>
      <c r="AM411" s="177"/>
      <c r="AN411" s="204">
        <v>229.5</v>
      </c>
      <c r="AO411" s="173">
        <f t="shared" si="34"/>
        <v>420.75</v>
      </c>
      <c r="AP411" s="177">
        <f t="shared" si="35"/>
        <v>854.25</v>
      </c>
      <c r="AQ411" s="37"/>
      <c r="AR411" s="38"/>
    </row>
    <row r="412" spans="1:44" s="74" customFormat="1" ht="50.15" customHeight="1">
      <c r="A412" s="39" t="s">
        <v>2202</v>
      </c>
      <c r="B412" s="39" t="s">
        <v>1105</v>
      </c>
      <c r="C412" s="39" t="s">
        <v>135</v>
      </c>
      <c r="D412" s="208" t="s">
        <v>96</v>
      </c>
      <c r="E412" s="208" t="s">
        <v>2263</v>
      </c>
      <c r="F412" s="208" t="s">
        <v>2208</v>
      </c>
      <c r="G412" s="39" t="s">
        <v>1104</v>
      </c>
      <c r="H412" s="14"/>
      <c r="I412" s="202">
        <v>43899</v>
      </c>
      <c r="J412" s="177">
        <v>1275</v>
      </c>
      <c r="K412" s="177">
        <f t="shared" si="32"/>
        <v>127.5</v>
      </c>
      <c r="L412" s="177">
        <f t="shared" si="33"/>
        <v>1147.5</v>
      </c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>
        <v>191.25</v>
      </c>
      <c r="AM412" s="177"/>
      <c r="AN412" s="204">
        <v>229.5</v>
      </c>
      <c r="AO412" s="173">
        <f t="shared" si="34"/>
        <v>420.75</v>
      </c>
      <c r="AP412" s="177">
        <f t="shared" si="35"/>
        <v>854.25</v>
      </c>
      <c r="AQ412" s="37"/>
      <c r="AR412" s="38"/>
    </row>
    <row r="413" spans="1:44" s="74" customFormat="1" ht="50.15" customHeight="1">
      <c r="A413" s="39" t="s">
        <v>2203</v>
      </c>
      <c r="B413" s="39" t="s">
        <v>1105</v>
      </c>
      <c r="C413" s="39" t="s">
        <v>135</v>
      </c>
      <c r="D413" s="208" t="s">
        <v>96</v>
      </c>
      <c r="E413" s="208" t="s">
        <v>2264</v>
      </c>
      <c r="F413" s="208" t="s">
        <v>2208</v>
      </c>
      <c r="G413" s="39" t="s">
        <v>1104</v>
      </c>
      <c r="H413" s="14"/>
      <c r="I413" s="202">
        <v>43899</v>
      </c>
      <c r="J413" s="177">
        <v>1275</v>
      </c>
      <c r="K413" s="177">
        <f t="shared" si="32"/>
        <v>127.5</v>
      </c>
      <c r="L413" s="177">
        <f t="shared" si="33"/>
        <v>1147.5</v>
      </c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>
        <v>191.25</v>
      </c>
      <c r="AM413" s="177"/>
      <c r="AN413" s="204">
        <v>229.5</v>
      </c>
      <c r="AO413" s="173">
        <f t="shared" si="34"/>
        <v>420.75</v>
      </c>
      <c r="AP413" s="177">
        <f t="shared" si="35"/>
        <v>854.25</v>
      </c>
      <c r="AQ413" s="37"/>
      <c r="AR413" s="38"/>
    </row>
    <row r="414" spans="1:44" s="74" customFormat="1" ht="50.15" customHeight="1">
      <c r="A414" s="39" t="s">
        <v>2204</v>
      </c>
      <c r="B414" s="39" t="s">
        <v>1105</v>
      </c>
      <c r="C414" s="39" t="s">
        <v>135</v>
      </c>
      <c r="D414" s="208" t="s">
        <v>96</v>
      </c>
      <c r="E414" s="208" t="s">
        <v>2265</v>
      </c>
      <c r="F414" s="208" t="s">
        <v>2208</v>
      </c>
      <c r="G414" s="39" t="s">
        <v>1104</v>
      </c>
      <c r="H414" s="14"/>
      <c r="I414" s="202">
        <v>43899</v>
      </c>
      <c r="J414" s="177">
        <v>1275</v>
      </c>
      <c r="K414" s="177">
        <f t="shared" si="32"/>
        <v>127.5</v>
      </c>
      <c r="L414" s="177">
        <f t="shared" si="33"/>
        <v>1147.5</v>
      </c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>
        <v>191.25</v>
      </c>
      <c r="AM414" s="177"/>
      <c r="AN414" s="204">
        <v>229.5</v>
      </c>
      <c r="AO414" s="173">
        <f t="shared" si="34"/>
        <v>420.75</v>
      </c>
      <c r="AP414" s="177">
        <f t="shared" si="35"/>
        <v>854.25</v>
      </c>
      <c r="AQ414" s="37"/>
      <c r="AR414" s="38"/>
    </row>
    <row r="415" spans="1:44" s="74" customFormat="1" ht="50.15" customHeight="1">
      <c r="A415" s="39" t="s">
        <v>2205</v>
      </c>
      <c r="B415" s="39" t="s">
        <v>1105</v>
      </c>
      <c r="C415" s="39" t="s">
        <v>135</v>
      </c>
      <c r="D415" s="208" t="s">
        <v>96</v>
      </c>
      <c r="E415" s="208" t="s">
        <v>2266</v>
      </c>
      <c r="F415" s="208" t="s">
        <v>2208</v>
      </c>
      <c r="G415" s="39" t="s">
        <v>1104</v>
      </c>
      <c r="H415" s="14"/>
      <c r="I415" s="202">
        <v>43899</v>
      </c>
      <c r="J415" s="177">
        <v>1275</v>
      </c>
      <c r="K415" s="177">
        <f t="shared" si="32"/>
        <v>127.5</v>
      </c>
      <c r="L415" s="177">
        <f t="shared" si="33"/>
        <v>1147.5</v>
      </c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>
        <v>191.25</v>
      </c>
      <c r="AM415" s="177"/>
      <c r="AN415" s="204">
        <v>229.5</v>
      </c>
      <c r="AO415" s="173">
        <f t="shared" si="34"/>
        <v>420.75</v>
      </c>
      <c r="AP415" s="177">
        <f t="shared" si="35"/>
        <v>854.25</v>
      </c>
      <c r="AQ415" s="37"/>
      <c r="AR415" s="38"/>
    </row>
    <row r="416" spans="1:44" s="74" customFormat="1" ht="50.15" customHeight="1">
      <c r="A416" s="39" t="s">
        <v>2206</v>
      </c>
      <c r="B416" s="39" t="s">
        <v>1105</v>
      </c>
      <c r="C416" s="39" t="s">
        <v>135</v>
      </c>
      <c r="D416" s="208" t="s">
        <v>96</v>
      </c>
      <c r="E416" s="208" t="s">
        <v>2267</v>
      </c>
      <c r="F416" s="208" t="s">
        <v>2208</v>
      </c>
      <c r="G416" s="39" t="s">
        <v>1104</v>
      </c>
      <c r="H416" s="14"/>
      <c r="I416" s="202">
        <v>43899</v>
      </c>
      <c r="J416" s="177">
        <v>1275</v>
      </c>
      <c r="K416" s="177">
        <f t="shared" si="32"/>
        <v>127.5</v>
      </c>
      <c r="L416" s="177">
        <f t="shared" si="33"/>
        <v>1147.5</v>
      </c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>
        <v>191.25</v>
      </c>
      <c r="AM416" s="177"/>
      <c r="AN416" s="204">
        <v>229.5</v>
      </c>
      <c r="AO416" s="173">
        <f t="shared" si="34"/>
        <v>420.75</v>
      </c>
      <c r="AP416" s="177">
        <f t="shared" si="35"/>
        <v>854.25</v>
      </c>
      <c r="AQ416" s="37"/>
      <c r="AR416" s="38"/>
    </row>
    <row r="417" spans="1:44" s="96" customFormat="1" ht="50.15" customHeight="1">
      <c r="A417" s="209" t="s">
        <v>2370</v>
      </c>
      <c r="B417" s="205" t="s">
        <v>1105</v>
      </c>
      <c r="C417" s="205" t="s">
        <v>2367</v>
      </c>
      <c r="D417" s="210" t="s">
        <v>96</v>
      </c>
      <c r="E417" s="210" t="s">
        <v>2371</v>
      </c>
      <c r="F417" s="210" t="s">
        <v>2372</v>
      </c>
      <c r="G417" s="205" t="s">
        <v>1104</v>
      </c>
      <c r="H417" s="37"/>
      <c r="I417" s="206">
        <v>44375</v>
      </c>
      <c r="J417" s="204">
        <v>1390</v>
      </c>
      <c r="K417" s="204">
        <f t="shared" si="32"/>
        <v>139</v>
      </c>
      <c r="L417" s="204">
        <f t="shared" si="33"/>
        <v>1251</v>
      </c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  <c r="AH417" s="204"/>
      <c r="AI417" s="204"/>
      <c r="AJ417" s="204"/>
      <c r="AK417" s="204"/>
      <c r="AL417" s="204">
        <v>0</v>
      </c>
      <c r="AM417" s="204"/>
      <c r="AN417" s="204">
        <v>125.1</v>
      </c>
      <c r="AO417" s="173">
        <f t="shared" si="34"/>
        <v>125.1</v>
      </c>
      <c r="AP417" s="177">
        <f t="shared" si="35"/>
        <v>1264.9000000000001</v>
      </c>
      <c r="AQ417" s="37"/>
      <c r="AR417" s="38"/>
    </row>
    <row r="418" spans="1:44" s="96" customFormat="1" ht="50.15" customHeight="1">
      <c r="A418" s="209" t="s">
        <v>2373</v>
      </c>
      <c r="B418" s="205" t="s">
        <v>1105</v>
      </c>
      <c r="C418" s="205" t="s">
        <v>2367</v>
      </c>
      <c r="D418" s="210" t="s">
        <v>96</v>
      </c>
      <c r="E418" s="210" t="s">
        <v>2374</v>
      </c>
      <c r="F418" s="210" t="s">
        <v>2372</v>
      </c>
      <c r="G418" s="205" t="s">
        <v>1104</v>
      </c>
      <c r="H418" s="37"/>
      <c r="I418" s="206">
        <v>44375</v>
      </c>
      <c r="J418" s="204">
        <v>1390</v>
      </c>
      <c r="K418" s="204">
        <f t="shared" ref="K418" si="36">+J418*0.1</f>
        <v>139</v>
      </c>
      <c r="L418" s="204">
        <f t="shared" ref="L418" si="37">+J418-K418</f>
        <v>1251</v>
      </c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  <c r="AH418" s="204"/>
      <c r="AI418" s="204"/>
      <c r="AJ418" s="204"/>
      <c r="AK418" s="204"/>
      <c r="AL418" s="204">
        <v>0</v>
      </c>
      <c r="AM418" s="204"/>
      <c r="AN418" s="204">
        <v>125.1</v>
      </c>
      <c r="AO418" s="173">
        <f t="shared" si="34"/>
        <v>125.1</v>
      </c>
      <c r="AP418" s="177">
        <f t="shared" si="35"/>
        <v>1264.9000000000001</v>
      </c>
      <c r="AQ418" s="37"/>
      <c r="AR418" s="38"/>
    </row>
    <row r="419" spans="1:44" s="29" customFormat="1" ht="82.5" customHeight="1">
      <c r="A419" s="174" t="s">
        <v>1974</v>
      </c>
      <c r="B419" s="14" t="s">
        <v>1981</v>
      </c>
      <c r="C419" s="14" t="s">
        <v>1187</v>
      </c>
      <c r="D419" s="203" t="s">
        <v>99</v>
      </c>
      <c r="E419" s="39" t="s">
        <v>1979</v>
      </c>
      <c r="F419" s="39" t="s">
        <v>1980</v>
      </c>
      <c r="G419" s="39" t="s">
        <v>1104</v>
      </c>
      <c r="H419" s="14" t="s">
        <v>10</v>
      </c>
      <c r="I419" s="202">
        <v>43264</v>
      </c>
      <c r="J419" s="177">
        <v>16062.736000000001</v>
      </c>
      <c r="K419" s="177">
        <f>+J419*0.1</f>
        <v>1606.2736000000002</v>
      </c>
      <c r="L419" s="177">
        <f>+J419-K419</f>
        <v>14456.4624</v>
      </c>
      <c r="M419" s="177">
        <v>0</v>
      </c>
      <c r="N419" s="177">
        <v>0</v>
      </c>
      <c r="O419" s="177">
        <v>0</v>
      </c>
      <c r="P419" s="177">
        <v>0</v>
      </c>
      <c r="Q419" s="177">
        <v>0</v>
      </c>
      <c r="R419" s="177">
        <v>0</v>
      </c>
      <c r="S419" s="177">
        <v>0</v>
      </c>
      <c r="T419" s="177">
        <v>0</v>
      </c>
      <c r="U419" s="177">
        <v>0</v>
      </c>
      <c r="V419" s="177">
        <v>0</v>
      </c>
      <c r="W419" s="177">
        <v>0</v>
      </c>
      <c r="X419" s="177">
        <v>0</v>
      </c>
      <c r="Y419" s="177">
        <v>0</v>
      </c>
      <c r="Z419" s="177">
        <v>0</v>
      </c>
      <c r="AA419" s="177">
        <v>0</v>
      </c>
      <c r="AB419" s="177">
        <v>0</v>
      </c>
      <c r="AC419" s="177">
        <v>0</v>
      </c>
      <c r="AD419" s="177">
        <v>0</v>
      </c>
      <c r="AE419" s="177">
        <v>0</v>
      </c>
      <c r="AF419" s="177">
        <v>0</v>
      </c>
      <c r="AG419" s="177">
        <v>0</v>
      </c>
      <c r="AH419" s="177">
        <v>0</v>
      </c>
      <c r="AI419" s="177">
        <v>0</v>
      </c>
      <c r="AJ419" s="177">
        <v>1686.59</v>
      </c>
      <c r="AK419" s="177">
        <v>2891.29</v>
      </c>
      <c r="AL419" s="177">
        <v>2891.29</v>
      </c>
      <c r="AM419" s="177"/>
      <c r="AN419" s="204">
        <v>2891.29</v>
      </c>
      <c r="AO419" s="173">
        <f t="shared" si="34"/>
        <v>10360.459999999999</v>
      </c>
      <c r="AP419" s="177">
        <f t="shared" si="35"/>
        <v>5702.2760000000017</v>
      </c>
      <c r="AQ419" s="37" t="s">
        <v>1982</v>
      </c>
      <c r="AR419" s="38" t="s">
        <v>1629</v>
      </c>
    </row>
    <row r="420" spans="1:44" s="29" customFormat="1" ht="89.25" customHeight="1">
      <c r="A420" s="174" t="s">
        <v>1975</v>
      </c>
      <c r="B420" s="14" t="s">
        <v>1981</v>
      </c>
      <c r="C420" s="14" t="s">
        <v>1187</v>
      </c>
      <c r="D420" s="203" t="s">
        <v>99</v>
      </c>
      <c r="E420" s="39" t="s">
        <v>1983</v>
      </c>
      <c r="F420" s="39" t="s">
        <v>1980</v>
      </c>
      <c r="G420" s="39" t="s">
        <v>1104</v>
      </c>
      <c r="H420" s="14" t="s">
        <v>10</v>
      </c>
      <c r="I420" s="202">
        <v>43264</v>
      </c>
      <c r="J420" s="177">
        <v>16062.736000000001</v>
      </c>
      <c r="K420" s="177">
        <f t="shared" ref="K420:K432" si="38">+J420*0.1</f>
        <v>1606.2736000000002</v>
      </c>
      <c r="L420" s="177">
        <f t="shared" ref="L420:L432" si="39">+J420-K420</f>
        <v>14456.4624</v>
      </c>
      <c r="M420" s="177">
        <v>0</v>
      </c>
      <c r="N420" s="177">
        <v>0</v>
      </c>
      <c r="O420" s="177">
        <v>0</v>
      </c>
      <c r="P420" s="177">
        <v>0</v>
      </c>
      <c r="Q420" s="177">
        <v>0</v>
      </c>
      <c r="R420" s="177">
        <v>0</v>
      </c>
      <c r="S420" s="177">
        <v>0</v>
      </c>
      <c r="T420" s="177">
        <v>0</v>
      </c>
      <c r="U420" s="177">
        <v>0</v>
      </c>
      <c r="V420" s="177">
        <v>0</v>
      </c>
      <c r="W420" s="177">
        <v>0</v>
      </c>
      <c r="X420" s="177">
        <v>0</v>
      </c>
      <c r="Y420" s="177">
        <v>0</v>
      </c>
      <c r="Z420" s="177">
        <v>0</v>
      </c>
      <c r="AA420" s="177">
        <v>0</v>
      </c>
      <c r="AB420" s="177">
        <v>0</v>
      </c>
      <c r="AC420" s="177">
        <v>0</v>
      </c>
      <c r="AD420" s="177">
        <v>0</v>
      </c>
      <c r="AE420" s="177">
        <v>0</v>
      </c>
      <c r="AF420" s="177">
        <v>0</v>
      </c>
      <c r="AG420" s="177">
        <v>0</v>
      </c>
      <c r="AH420" s="177">
        <v>0</v>
      </c>
      <c r="AI420" s="177">
        <v>0</v>
      </c>
      <c r="AJ420" s="177">
        <v>1686.59</v>
      </c>
      <c r="AK420" s="177">
        <v>2891.29</v>
      </c>
      <c r="AL420" s="177">
        <v>2891.29</v>
      </c>
      <c r="AM420" s="177"/>
      <c r="AN420" s="204">
        <v>2891.29</v>
      </c>
      <c r="AO420" s="173">
        <f t="shared" si="34"/>
        <v>10360.459999999999</v>
      </c>
      <c r="AP420" s="177">
        <f t="shared" si="35"/>
        <v>5702.2760000000017</v>
      </c>
      <c r="AQ420" s="37" t="s">
        <v>1982</v>
      </c>
      <c r="AR420" s="38" t="s">
        <v>1986</v>
      </c>
    </row>
    <row r="421" spans="1:44" s="29" customFormat="1" ht="101.25" customHeight="1">
      <c r="A421" s="174" t="s">
        <v>1976</v>
      </c>
      <c r="B421" s="14" t="s">
        <v>1981</v>
      </c>
      <c r="C421" s="14" t="s">
        <v>1187</v>
      </c>
      <c r="D421" s="203" t="s">
        <v>99</v>
      </c>
      <c r="E421" s="39" t="s">
        <v>1984</v>
      </c>
      <c r="F421" s="39" t="s">
        <v>1980</v>
      </c>
      <c r="G421" s="39" t="s">
        <v>1104</v>
      </c>
      <c r="H421" s="14" t="s">
        <v>10</v>
      </c>
      <c r="I421" s="202">
        <v>43264</v>
      </c>
      <c r="J421" s="177">
        <v>16062.736000000001</v>
      </c>
      <c r="K421" s="177">
        <f t="shared" si="38"/>
        <v>1606.2736000000002</v>
      </c>
      <c r="L421" s="177">
        <f t="shared" si="39"/>
        <v>14456.4624</v>
      </c>
      <c r="M421" s="177">
        <v>0</v>
      </c>
      <c r="N421" s="177">
        <v>0</v>
      </c>
      <c r="O421" s="177">
        <v>0</v>
      </c>
      <c r="P421" s="177">
        <v>0</v>
      </c>
      <c r="Q421" s="177">
        <v>0</v>
      </c>
      <c r="R421" s="177">
        <v>0</v>
      </c>
      <c r="S421" s="177">
        <v>0</v>
      </c>
      <c r="T421" s="177">
        <v>0</v>
      </c>
      <c r="U421" s="177">
        <v>0</v>
      </c>
      <c r="V421" s="177">
        <v>0</v>
      </c>
      <c r="W421" s="177">
        <v>0</v>
      </c>
      <c r="X421" s="177">
        <v>0</v>
      </c>
      <c r="Y421" s="177">
        <v>0</v>
      </c>
      <c r="Z421" s="177">
        <v>0</v>
      </c>
      <c r="AA421" s="177">
        <v>0</v>
      </c>
      <c r="AB421" s="177">
        <v>0</v>
      </c>
      <c r="AC421" s="177">
        <v>0</v>
      </c>
      <c r="AD421" s="177">
        <v>0</v>
      </c>
      <c r="AE421" s="177">
        <v>0</v>
      </c>
      <c r="AF421" s="177">
        <v>0</v>
      </c>
      <c r="AG421" s="177">
        <v>0</v>
      </c>
      <c r="AH421" s="177">
        <v>0</v>
      </c>
      <c r="AI421" s="177">
        <v>0</v>
      </c>
      <c r="AJ421" s="177">
        <v>1686.59</v>
      </c>
      <c r="AK421" s="177">
        <v>2891.29</v>
      </c>
      <c r="AL421" s="177">
        <v>2891.29</v>
      </c>
      <c r="AM421" s="177"/>
      <c r="AN421" s="204">
        <v>2891.29</v>
      </c>
      <c r="AO421" s="173">
        <f t="shared" si="34"/>
        <v>10360.459999999999</v>
      </c>
      <c r="AP421" s="177">
        <f t="shared" si="35"/>
        <v>5702.2760000000017</v>
      </c>
      <c r="AQ421" s="37" t="s">
        <v>1982</v>
      </c>
      <c r="AR421" s="38" t="s">
        <v>1987</v>
      </c>
    </row>
    <row r="422" spans="1:44" s="29" customFormat="1" ht="95.25" customHeight="1">
      <c r="A422" s="174" t="s">
        <v>1977</v>
      </c>
      <c r="B422" s="14" t="s">
        <v>1981</v>
      </c>
      <c r="C422" s="14" t="s">
        <v>1187</v>
      </c>
      <c r="D422" s="203" t="s">
        <v>99</v>
      </c>
      <c r="E422" s="39" t="s">
        <v>1985</v>
      </c>
      <c r="F422" s="39" t="s">
        <v>1980</v>
      </c>
      <c r="G422" s="39" t="s">
        <v>1104</v>
      </c>
      <c r="H422" s="14" t="s">
        <v>10</v>
      </c>
      <c r="I422" s="202">
        <v>43264</v>
      </c>
      <c r="J422" s="177">
        <v>16062.736000000001</v>
      </c>
      <c r="K422" s="177">
        <f t="shared" si="38"/>
        <v>1606.2736000000002</v>
      </c>
      <c r="L422" s="177">
        <f t="shared" si="39"/>
        <v>14456.4624</v>
      </c>
      <c r="M422" s="177">
        <v>0</v>
      </c>
      <c r="N422" s="177">
        <v>0</v>
      </c>
      <c r="O422" s="177">
        <v>0</v>
      </c>
      <c r="P422" s="177">
        <v>0</v>
      </c>
      <c r="Q422" s="177">
        <v>0</v>
      </c>
      <c r="R422" s="177">
        <v>0</v>
      </c>
      <c r="S422" s="177">
        <v>0</v>
      </c>
      <c r="T422" s="177">
        <v>0</v>
      </c>
      <c r="U422" s="177">
        <v>0</v>
      </c>
      <c r="V422" s="177">
        <v>0</v>
      </c>
      <c r="W422" s="177">
        <v>0</v>
      </c>
      <c r="X422" s="177">
        <v>0</v>
      </c>
      <c r="Y422" s="177">
        <v>0</v>
      </c>
      <c r="Z422" s="177">
        <v>0</v>
      </c>
      <c r="AA422" s="177">
        <v>0</v>
      </c>
      <c r="AB422" s="177">
        <v>0</v>
      </c>
      <c r="AC422" s="177">
        <v>0</v>
      </c>
      <c r="AD422" s="177">
        <v>0</v>
      </c>
      <c r="AE422" s="177">
        <v>0</v>
      </c>
      <c r="AF422" s="177">
        <v>0</v>
      </c>
      <c r="AG422" s="177">
        <v>0</v>
      </c>
      <c r="AH422" s="177">
        <v>0</v>
      </c>
      <c r="AI422" s="177">
        <v>0</v>
      </c>
      <c r="AJ422" s="177">
        <v>1686.59</v>
      </c>
      <c r="AK422" s="177">
        <v>2891.29</v>
      </c>
      <c r="AL422" s="177">
        <v>2891.29</v>
      </c>
      <c r="AM422" s="177"/>
      <c r="AN422" s="204">
        <v>2891.29</v>
      </c>
      <c r="AO422" s="173">
        <f t="shared" si="34"/>
        <v>10360.459999999999</v>
      </c>
      <c r="AP422" s="177">
        <f t="shared" si="35"/>
        <v>5702.2760000000017</v>
      </c>
      <c r="AQ422" s="37" t="s">
        <v>1982</v>
      </c>
      <c r="AR422" s="38" t="s">
        <v>1988</v>
      </c>
    </row>
    <row r="423" spans="1:44" s="29" customFormat="1" ht="90.75" customHeight="1">
      <c r="A423" s="174" t="s">
        <v>1978</v>
      </c>
      <c r="B423" s="14" t="s">
        <v>1981</v>
      </c>
      <c r="C423" s="14" t="s">
        <v>1187</v>
      </c>
      <c r="D423" s="203" t="s">
        <v>99</v>
      </c>
      <c r="E423" s="39" t="s">
        <v>1990</v>
      </c>
      <c r="F423" s="39" t="s">
        <v>1980</v>
      </c>
      <c r="G423" s="39" t="s">
        <v>1104</v>
      </c>
      <c r="H423" s="14" t="s">
        <v>10</v>
      </c>
      <c r="I423" s="202">
        <v>43264</v>
      </c>
      <c r="J423" s="177">
        <v>16062.736000000001</v>
      </c>
      <c r="K423" s="177">
        <f t="shared" si="38"/>
        <v>1606.2736000000002</v>
      </c>
      <c r="L423" s="177">
        <f t="shared" si="39"/>
        <v>14456.4624</v>
      </c>
      <c r="M423" s="177">
        <v>0</v>
      </c>
      <c r="N423" s="177">
        <v>0</v>
      </c>
      <c r="O423" s="177">
        <v>0</v>
      </c>
      <c r="P423" s="177">
        <v>0</v>
      </c>
      <c r="Q423" s="177">
        <v>0</v>
      </c>
      <c r="R423" s="177">
        <v>0</v>
      </c>
      <c r="S423" s="177">
        <v>0</v>
      </c>
      <c r="T423" s="177">
        <v>0</v>
      </c>
      <c r="U423" s="177">
        <v>0</v>
      </c>
      <c r="V423" s="177">
        <v>0</v>
      </c>
      <c r="W423" s="177">
        <v>0</v>
      </c>
      <c r="X423" s="177">
        <v>0</v>
      </c>
      <c r="Y423" s="177">
        <v>0</v>
      </c>
      <c r="Z423" s="177">
        <v>0</v>
      </c>
      <c r="AA423" s="177">
        <v>0</v>
      </c>
      <c r="AB423" s="177">
        <v>0</v>
      </c>
      <c r="AC423" s="177">
        <v>0</v>
      </c>
      <c r="AD423" s="177">
        <v>0</v>
      </c>
      <c r="AE423" s="177">
        <v>0</v>
      </c>
      <c r="AF423" s="177">
        <v>0</v>
      </c>
      <c r="AG423" s="177">
        <v>0</v>
      </c>
      <c r="AH423" s="177">
        <v>0</v>
      </c>
      <c r="AI423" s="177">
        <v>0</v>
      </c>
      <c r="AJ423" s="177">
        <v>1686.59</v>
      </c>
      <c r="AK423" s="177">
        <v>2891.29</v>
      </c>
      <c r="AL423" s="177">
        <v>2891.29</v>
      </c>
      <c r="AM423" s="177"/>
      <c r="AN423" s="204">
        <v>2891.29</v>
      </c>
      <c r="AO423" s="173">
        <f t="shared" si="34"/>
        <v>10360.459999999999</v>
      </c>
      <c r="AP423" s="177">
        <f t="shared" si="35"/>
        <v>5702.2760000000017</v>
      </c>
      <c r="AQ423" s="37" t="s">
        <v>1982</v>
      </c>
      <c r="AR423" s="38" t="s">
        <v>1989</v>
      </c>
    </row>
    <row r="424" spans="1:44" s="29" customFormat="1" ht="155.25" customHeight="1">
      <c r="A424" s="174" t="s">
        <v>2445</v>
      </c>
      <c r="B424" s="14" t="s">
        <v>2068</v>
      </c>
      <c r="C424" s="14" t="s">
        <v>1187</v>
      </c>
      <c r="D424" s="203" t="s">
        <v>96</v>
      </c>
      <c r="E424" s="39" t="s">
        <v>2069</v>
      </c>
      <c r="F424" s="39" t="s">
        <v>2070</v>
      </c>
      <c r="G424" s="39" t="s">
        <v>1104</v>
      </c>
      <c r="H424" s="14" t="s">
        <v>32</v>
      </c>
      <c r="I424" s="202">
        <v>43700</v>
      </c>
      <c r="J424" s="177">
        <v>8588</v>
      </c>
      <c r="K424" s="177">
        <f t="shared" si="38"/>
        <v>858.80000000000007</v>
      </c>
      <c r="L424" s="177">
        <f t="shared" si="39"/>
        <v>7729.2</v>
      </c>
      <c r="M424" s="177">
        <v>0</v>
      </c>
      <c r="N424" s="177">
        <v>0</v>
      </c>
      <c r="O424" s="177">
        <v>0</v>
      </c>
      <c r="P424" s="177">
        <v>0</v>
      </c>
      <c r="Q424" s="177">
        <v>0</v>
      </c>
      <c r="R424" s="177">
        <v>0</v>
      </c>
      <c r="S424" s="177">
        <v>0</v>
      </c>
      <c r="T424" s="177">
        <v>0</v>
      </c>
      <c r="U424" s="177">
        <v>0</v>
      </c>
      <c r="V424" s="177">
        <v>0</v>
      </c>
      <c r="W424" s="177">
        <v>0</v>
      </c>
      <c r="X424" s="177">
        <v>0</v>
      </c>
      <c r="Y424" s="177">
        <v>0</v>
      </c>
      <c r="Z424" s="177">
        <v>0</v>
      </c>
      <c r="AA424" s="177">
        <v>0</v>
      </c>
      <c r="AB424" s="177">
        <v>0</v>
      </c>
      <c r="AC424" s="177">
        <v>0</v>
      </c>
      <c r="AD424" s="177">
        <v>0</v>
      </c>
      <c r="AE424" s="177">
        <v>0</v>
      </c>
      <c r="AF424" s="177">
        <v>0</v>
      </c>
      <c r="AG424" s="177">
        <v>0</v>
      </c>
      <c r="AH424" s="177">
        <v>0</v>
      </c>
      <c r="AI424" s="177">
        <v>0</v>
      </c>
      <c r="AJ424" s="177">
        <v>0</v>
      </c>
      <c r="AK424" s="177">
        <v>515.28</v>
      </c>
      <c r="AL424" s="177">
        <v>1545.84</v>
      </c>
      <c r="AM424" s="177"/>
      <c r="AN424" s="204">
        <v>1545.84</v>
      </c>
      <c r="AO424" s="173">
        <f t="shared" si="34"/>
        <v>3606.96</v>
      </c>
      <c r="AP424" s="177">
        <f t="shared" si="35"/>
        <v>4981.04</v>
      </c>
      <c r="AQ424" s="37"/>
      <c r="AR424" s="38"/>
    </row>
    <row r="425" spans="1:44" s="29" customFormat="1" ht="90.75" customHeight="1">
      <c r="A425" s="174" t="s">
        <v>2071</v>
      </c>
      <c r="B425" s="14" t="s">
        <v>2068</v>
      </c>
      <c r="C425" s="14" t="s">
        <v>1187</v>
      </c>
      <c r="D425" s="203" t="s">
        <v>96</v>
      </c>
      <c r="E425" s="39" t="s">
        <v>2078</v>
      </c>
      <c r="F425" s="39" t="s">
        <v>2070</v>
      </c>
      <c r="G425" s="39" t="s">
        <v>1104</v>
      </c>
      <c r="H425" s="14" t="s">
        <v>32</v>
      </c>
      <c r="I425" s="202">
        <v>43700</v>
      </c>
      <c r="J425" s="177">
        <v>8588</v>
      </c>
      <c r="K425" s="177">
        <f t="shared" si="38"/>
        <v>858.80000000000007</v>
      </c>
      <c r="L425" s="177">
        <f t="shared" si="39"/>
        <v>7729.2</v>
      </c>
      <c r="M425" s="177">
        <v>0</v>
      </c>
      <c r="N425" s="177">
        <v>0</v>
      </c>
      <c r="O425" s="177">
        <v>0</v>
      </c>
      <c r="P425" s="177">
        <v>0</v>
      </c>
      <c r="Q425" s="177">
        <v>0</v>
      </c>
      <c r="R425" s="177">
        <v>0</v>
      </c>
      <c r="S425" s="177">
        <v>0</v>
      </c>
      <c r="T425" s="177">
        <v>0</v>
      </c>
      <c r="U425" s="177">
        <v>0</v>
      </c>
      <c r="V425" s="177">
        <v>0</v>
      </c>
      <c r="W425" s="177">
        <v>0</v>
      </c>
      <c r="X425" s="177">
        <v>0</v>
      </c>
      <c r="Y425" s="177">
        <v>0</v>
      </c>
      <c r="Z425" s="177">
        <v>0</v>
      </c>
      <c r="AA425" s="177">
        <v>0</v>
      </c>
      <c r="AB425" s="177">
        <v>0</v>
      </c>
      <c r="AC425" s="177">
        <v>0</v>
      </c>
      <c r="AD425" s="177">
        <v>0</v>
      </c>
      <c r="AE425" s="177">
        <v>0</v>
      </c>
      <c r="AF425" s="177">
        <v>0</v>
      </c>
      <c r="AG425" s="177">
        <v>0</v>
      </c>
      <c r="AH425" s="177">
        <v>0</v>
      </c>
      <c r="AI425" s="177">
        <v>0</v>
      </c>
      <c r="AJ425" s="177">
        <v>0</v>
      </c>
      <c r="AK425" s="177">
        <v>515.28</v>
      </c>
      <c r="AL425" s="177">
        <v>1545.84</v>
      </c>
      <c r="AM425" s="177"/>
      <c r="AN425" s="204">
        <v>1545.84</v>
      </c>
      <c r="AO425" s="173">
        <f t="shared" si="34"/>
        <v>3606.96</v>
      </c>
      <c r="AP425" s="177">
        <f t="shared" si="35"/>
        <v>4981.04</v>
      </c>
      <c r="AQ425" s="37"/>
      <c r="AR425" s="38"/>
    </row>
    <row r="426" spans="1:44" s="29" customFormat="1" ht="90.75" customHeight="1">
      <c r="A426" s="174" t="s">
        <v>2072</v>
      </c>
      <c r="B426" s="14" t="s">
        <v>2068</v>
      </c>
      <c r="C426" s="14" t="s">
        <v>1187</v>
      </c>
      <c r="D426" s="203" t="s">
        <v>96</v>
      </c>
      <c r="E426" s="39" t="s">
        <v>2082</v>
      </c>
      <c r="F426" s="39" t="s">
        <v>2070</v>
      </c>
      <c r="G426" s="39" t="s">
        <v>1104</v>
      </c>
      <c r="H426" s="14" t="s">
        <v>32</v>
      </c>
      <c r="I426" s="202">
        <v>43700</v>
      </c>
      <c r="J426" s="177">
        <v>8588</v>
      </c>
      <c r="K426" s="177">
        <f t="shared" si="38"/>
        <v>858.80000000000007</v>
      </c>
      <c r="L426" s="177">
        <f t="shared" si="39"/>
        <v>7729.2</v>
      </c>
      <c r="M426" s="177">
        <v>0</v>
      </c>
      <c r="N426" s="177">
        <v>0</v>
      </c>
      <c r="O426" s="177">
        <v>0</v>
      </c>
      <c r="P426" s="177">
        <v>0</v>
      </c>
      <c r="Q426" s="177">
        <v>0</v>
      </c>
      <c r="R426" s="177">
        <v>0</v>
      </c>
      <c r="S426" s="177">
        <v>0</v>
      </c>
      <c r="T426" s="177">
        <v>0</v>
      </c>
      <c r="U426" s="177">
        <v>0</v>
      </c>
      <c r="V426" s="177">
        <v>0</v>
      </c>
      <c r="W426" s="177">
        <v>0</v>
      </c>
      <c r="X426" s="177">
        <v>0</v>
      </c>
      <c r="Y426" s="177">
        <v>0</v>
      </c>
      <c r="Z426" s="177">
        <v>0</v>
      </c>
      <c r="AA426" s="177">
        <v>0</v>
      </c>
      <c r="AB426" s="177">
        <v>0</v>
      </c>
      <c r="AC426" s="177">
        <v>0</v>
      </c>
      <c r="AD426" s="177">
        <v>0</v>
      </c>
      <c r="AE426" s="177">
        <v>0</v>
      </c>
      <c r="AF426" s="177">
        <v>0</v>
      </c>
      <c r="AG426" s="177">
        <v>0</v>
      </c>
      <c r="AH426" s="177">
        <v>0</v>
      </c>
      <c r="AI426" s="177">
        <v>0</v>
      </c>
      <c r="AJ426" s="177">
        <v>0</v>
      </c>
      <c r="AK426" s="177">
        <v>515.28</v>
      </c>
      <c r="AL426" s="177">
        <v>1545.84</v>
      </c>
      <c r="AM426" s="177"/>
      <c r="AN426" s="204">
        <v>1545.84</v>
      </c>
      <c r="AO426" s="173">
        <f t="shared" si="34"/>
        <v>3606.96</v>
      </c>
      <c r="AP426" s="177">
        <f t="shared" si="35"/>
        <v>4981.04</v>
      </c>
      <c r="AQ426" s="37"/>
      <c r="AR426" s="38"/>
    </row>
    <row r="427" spans="1:44" s="29" customFormat="1" ht="90.75" customHeight="1">
      <c r="A427" s="174" t="s">
        <v>2073</v>
      </c>
      <c r="B427" s="14" t="s">
        <v>2068</v>
      </c>
      <c r="C427" s="14" t="s">
        <v>1187</v>
      </c>
      <c r="D427" s="203" t="s">
        <v>96</v>
      </c>
      <c r="E427" s="39" t="s">
        <v>2083</v>
      </c>
      <c r="F427" s="39" t="s">
        <v>2070</v>
      </c>
      <c r="G427" s="39" t="s">
        <v>1104</v>
      </c>
      <c r="H427" s="14" t="s">
        <v>32</v>
      </c>
      <c r="I427" s="202">
        <v>43700</v>
      </c>
      <c r="J427" s="177">
        <v>8588</v>
      </c>
      <c r="K427" s="177">
        <f t="shared" si="38"/>
        <v>858.80000000000007</v>
      </c>
      <c r="L427" s="177">
        <f t="shared" si="39"/>
        <v>7729.2</v>
      </c>
      <c r="M427" s="177">
        <v>0</v>
      </c>
      <c r="N427" s="177">
        <v>0</v>
      </c>
      <c r="O427" s="177">
        <v>0</v>
      </c>
      <c r="P427" s="177">
        <v>0</v>
      </c>
      <c r="Q427" s="177">
        <v>0</v>
      </c>
      <c r="R427" s="177">
        <v>0</v>
      </c>
      <c r="S427" s="177">
        <v>0</v>
      </c>
      <c r="T427" s="177">
        <v>0</v>
      </c>
      <c r="U427" s="177">
        <v>0</v>
      </c>
      <c r="V427" s="177">
        <v>0</v>
      </c>
      <c r="W427" s="177">
        <v>0</v>
      </c>
      <c r="X427" s="177">
        <v>0</v>
      </c>
      <c r="Y427" s="177">
        <v>0</v>
      </c>
      <c r="Z427" s="177">
        <v>0</v>
      </c>
      <c r="AA427" s="177">
        <v>0</v>
      </c>
      <c r="AB427" s="177">
        <v>0</v>
      </c>
      <c r="AC427" s="177">
        <v>0</v>
      </c>
      <c r="AD427" s="177">
        <v>0</v>
      </c>
      <c r="AE427" s="177">
        <v>0</v>
      </c>
      <c r="AF427" s="177">
        <v>0</v>
      </c>
      <c r="AG427" s="177">
        <v>0</v>
      </c>
      <c r="AH427" s="177">
        <v>0</v>
      </c>
      <c r="AI427" s="177">
        <v>0</v>
      </c>
      <c r="AJ427" s="177">
        <v>0</v>
      </c>
      <c r="AK427" s="177">
        <v>515.28</v>
      </c>
      <c r="AL427" s="177">
        <v>1545.84</v>
      </c>
      <c r="AM427" s="177"/>
      <c r="AN427" s="204">
        <v>1545.84</v>
      </c>
      <c r="AO427" s="173">
        <f t="shared" si="34"/>
        <v>3606.96</v>
      </c>
      <c r="AP427" s="177">
        <f t="shared" si="35"/>
        <v>4981.04</v>
      </c>
      <c r="AQ427" s="37"/>
      <c r="AR427" s="38"/>
    </row>
    <row r="428" spans="1:44" s="29" customFormat="1" ht="90.75" customHeight="1">
      <c r="A428" s="174" t="s">
        <v>2074</v>
      </c>
      <c r="B428" s="14" t="s">
        <v>2068</v>
      </c>
      <c r="C428" s="14" t="s">
        <v>1187</v>
      </c>
      <c r="D428" s="203" t="s">
        <v>96</v>
      </c>
      <c r="E428" s="39" t="s">
        <v>2079</v>
      </c>
      <c r="F428" s="39" t="s">
        <v>2070</v>
      </c>
      <c r="G428" s="39" t="s">
        <v>1104</v>
      </c>
      <c r="H428" s="14" t="s">
        <v>32</v>
      </c>
      <c r="I428" s="202">
        <v>43700</v>
      </c>
      <c r="J428" s="177">
        <v>8588</v>
      </c>
      <c r="K428" s="177">
        <f t="shared" si="38"/>
        <v>858.80000000000007</v>
      </c>
      <c r="L428" s="177">
        <f t="shared" si="39"/>
        <v>7729.2</v>
      </c>
      <c r="M428" s="177">
        <v>0</v>
      </c>
      <c r="N428" s="177">
        <v>0</v>
      </c>
      <c r="O428" s="177">
        <v>0</v>
      </c>
      <c r="P428" s="177">
        <v>0</v>
      </c>
      <c r="Q428" s="177">
        <v>0</v>
      </c>
      <c r="R428" s="177">
        <v>0</v>
      </c>
      <c r="S428" s="177">
        <v>0</v>
      </c>
      <c r="T428" s="177">
        <v>0</v>
      </c>
      <c r="U428" s="177">
        <v>0</v>
      </c>
      <c r="V428" s="177">
        <v>0</v>
      </c>
      <c r="W428" s="177">
        <v>0</v>
      </c>
      <c r="X428" s="177">
        <v>0</v>
      </c>
      <c r="Y428" s="177">
        <v>0</v>
      </c>
      <c r="Z428" s="177">
        <v>0</v>
      </c>
      <c r="AA428" s="177">
        <v>0</v>
      </c>
      <c r="AB428" s="177">
        <v>0</v>
      </c>
      <c r="AC428" s="177">
        <v>0</v>
      </c>
      <c r="AD428" s="177">
        <v>0</v>
      </c>
      <c r="AE428" s="177">
        <v>0</v>
      </c>
      <c r="AF428" s="177">
        <v>0</v>
      </c>
      <c r="AG428" s="177">
        <v>0</v>
      </c>
      <c r="AH428" s="177">
        <v>0</v>
      </c>
      <c r="AI428" s="177">
        <v>0</v>
      </c>
      <c r="AJ428" s="177">
        <v>0</v>
      </c>
      <c r="AK428" s="177">
        <v>515.28</v>
      </c>
      <c r="AL428" s="177">
        <v>1545.84</v>
      </c>
      <c r="AM428" s="177"/>
      <c r="AN428" s="204">
        <v>1545.84</v>
      </c>
      <c r="AO428" s="173">
        <f t="shared" si="34"/>
        <v>3606.96</v>
      </c>
      <c r="AP428" s="177">
        <f t="shared" si="35"/>
        <v>4981.04</v>
      </c>
      <c r="AQ428" s="37"/>
      <c r="AR428" s="38"/>
    </row>
    <row r="429" spans="1:44" s="29" customFormat="1" ht="90.75" customHeight="1">
      <c r="A429" s="174" t="s">
        <v>2075</v>
      </c>
      <c r="B429" s="14" t="s">
        <v>2068</v>
      </c>
      <c r="C429" s="14" t="s">
        <v>1187</v>
      </c>
      <c r="D429" s="203" t="s">
        <v>96</v>
      </c>
      <c r="E429" s="39" t="s">
        <v>2080</v>
      </c>
      <c r="F429" s="39" t="s">
        <v>2070</v>
      </c>
      <c r="G429" s="39" t="s">
        <v>1104</v>
      </c>
      <c r="H429" s="14" t="s">
        <v>32</v>
      </c>
      <c r="I429" s="202">
        <v>43700</v>
      </c>
      <c r="J429" s="177">
        <v>8588</v>
      </c>
      <c r="K429" s="177">
        <f t="shared" si="38"/>
        <v>858.80000000000007</v>
      </c>
      <c r="L429" s="177">
        <f t="shared" si="39"/>
        <v>7729.2</v>
      </c>
      <c r="M429" s="177">
        <v>0</v>
      </c>
      <c r="N429" s="177">
        <v>0</v>
      </c>
      <c r="O429" s="177">
        <v>0</v>
      </c>
      <c r="P429" s="177">
        <v>0</v>
      </c>
      <c r="Q429" s="177">
        <v>0</v>
      </c>
      <c r="R429" s="177">
        <v>0</v>
      </c>
      <c r="S429" s="177">
        <v>0</v>
      </c>
      <c r="T429" s="177">
        <v>0</v>
      </c>
      <c r="U429" s="177">
        <v>0</v>
      </c>
      <c r="V429" s="177">
        <v>0</v>
      </c>
      <c r="W429" s="177">
        <v>0</v>
      </c>
      <c r="X429" s="177">
        <v>0</v>
      </c>
      <c r="Y429" s="177">
        <v>0</v>
      </c>
      <c r="Z429" s="177">
        <v>0</v>
      </c>
      <c r="AA429" s="177">
        <v>0</v>
      </c>
      <c r="AB429" s="177">
        <v>0</v>
      </c>
      <c r="AC429" s="177">
        <v>0</v>
      </c>
      <c r="AD429" s="177">
        <v>0</v>
      </c>
      <c r="AE429" s="177">
        <v>0</v>
      </c>
      <c r="AF429" s="177">
        <v>0</v>
      </c>
      <c r="AG429" s="177">
        <v>0</v>
      </c>
      <c r="AH429" s="177">
        <v>0</v>
      </c>
      <c r="AI429" s="177">
        <v>0</v>
      </c>
      <c r="AJ429" s="177">
        <v>0</v>
      </c>
      <c r="AK429" s="177">
        <v>515.28</v>
      </c>
      <c r="AL429" s="177">
        <v>1545.84</v>
      </c>
      <c r="AM429" s="177"/>
      <c r="AN429" s="204">
        <v>1545.84</v>
      </c>
      <c r="AO429" s="173">
        <f t="shared" si="34"/>
        <v>3606.96</v>
      </c>
      <c r="AP429" s="177">
        <f t="shared" si="35"/>
        <v>4981.04</v>
      </c>
      <c r="AQ429" s="37"/>
      <c r="AR429" s="38"/>
    </row>
    <row r="430" spans="1:44" s="29" customFormat="1" ht="90.75" customHeight="1">
      <c r="A430" s="174" t="s">
        <v>2076</v>
      </c>
      <c r="B430" s="14" t="s">
        <v>2068</v>
      </c>
      <c r="C430" s="14" t="s">
        <v>1187</v>
      </c>
      <c r="D430" s="203" t="s">
        <v>96</v>
      </c>
      <c r="E430" s="39" t="s">
        <v>2081</v>
      </c>
      <c r="F430" s="39" t="s">
        <v>2070</v>
      </c>
      <c r="G430" s="39" t="s">
        <v>1104</v>
      </c>
      <c r="H430" s="14" t="s">
        <v>32</v>
      </c>
      <c r="I430" s="202">
        <v>43700</v>
      </c>
      <c r="J430" s="177">
        <v>8588</v>
      </c>
      <c r="K430" s="177">
        <f t="shared" si="38"/>
        <v>858.80000000000007</v>
      </c>
      <c r="L430" s="177">
        <f t="shared" si="39"/>
        <v>7729.2</v>
      </c>
      <c r="M430" s="177">
        <v>0</v>
      </c>
      <c r="N430" s="177">
        <v>0</v>
      </c>
      <c r="O430" s="177">
        <v>0</v>
      </c>
      <c r="P430" s="177">
        <v>0</v>
      </c>
      <c r="Q430" s="177">
        <v>0</v>
      </c>
      <c r="R430" s="177">
        <v>0</v>
      </c>
      <c r="S430" s="177">
        <v>0</v>
      </c>
      <c r="T430" s="177">
        <v>0</v>
      </c>
      <c r="U430" s="177">
        <v>0</v>
      </c>
      <c r="V430" s="177">
        <v>0</v>
      </c>
      <c r="W430" s="177">
        <v>0</v>
      </c>
      <c r="X430" s="177">
        <v>0</v>
      </c>
      <c r="Y430" s="177">
        <v>0</v>
      </c>
      <c r="Z430" s="177">
        <v>0</v>
      </c>
      <c r="AA430" s="177">
        <v>0</v>
      </c>
      <c r="AB430" s="177">
        <v>0</v>
      </c>
      <c r="AC430" s="177">
        <v>0</v>
      </c>
      <c r="AD430" s="177">
        <v>0</v>
      </c>
      <c r="AE430" s="177">
        <v>0</v>
      </c>
      <c r="AF430" s="177">
        <v>0</v>
      </c>
      <c r="AG430" s="177">
        <v>0</v>
      </c>
      <c r="AH430" s="177">
        <v>0</v>
      </c>
      <c r="AI430" s="177">
        <v>0</v>
      </c>
      <c r="AJ430" s="177">
        <v>0</v>
      </c>
      <c r="AK430" s="177">
        <v>515.28</v>
      </c>
      <c r="AL430" s="177">
        <v>1545.84</v>
      </c>
      <c r="AM430" s="177"/>
      <c r="AN430" s="204">
        <v>1545.84</v>
      </c>
      <c r="AO430" s="173">
        <f t="shared" si="34"/>
        <v>3606.96</v>
      </c>
      <c r="AP430" s="177">
        <f t="shared" si="35"/>
        <v>4981.04</v>
      </c>
      <c r="AQ430" s="37"/>
      <c r="AR430" s="38"/>
    </row>
    <row r="431" spans="1:44" s="29" customFormat="1" ht="90.75" customHeight="1">
      <c r="A431" s="174" t="s">
        <v>2077</v>
      </c>
      <c r="B431" s="14" t="s">
        <v>2068</v>
      </c>
      <c r="C431" s="14" t="s">
        <v>1187</v>
      </c>
      <c r="D431" s="203" t="s">
        <v>96</v>
      </c>
      <c r="E431" s="39" t="s">
        <v>2084</v>
      </c>
      <c r="F431" s="39" t="s">
        <v>2070</v>
      </c>
      <c r="G431" s="39" t="s">
        <v>1104</v>
      </c>
      <c r="H431" s="14" t="s">
        <v>32</v>
      </c>
      <c r="I431" s="202">
        <v>43700</v>
      </c>
      <c r="J431" s="177">
        <v>8588</v>
      </c>
      <c r="K431" s="177">
        <f t="shared" si="38"/>
        <v>858.80000000000007</v>
      </c>
      <c r="L431" s="177">
        <f t="shared" si="39"/>
        <v>7729.2</v>
      </c>
      <c r="M431" s="177">
        <v>0</v>
      </c>
      <c r="N431" s="177">
        <v>0</v>
      </c>
      <c r="O431" s="177">
        <v>0</v>
      </c>
      <c r="P431" s="177">
        <v>0</v>
      </c>
      <c r="Q431" s="177">
        <v>0</v>
      </c>
      <c r="R431" s="177">
        <v>0</v>
      </c>
      <c r="S431" s="177">
        <v>0</v>
      </c>
      <c r="T431" s="177">
        <v>0</v>
      </c>
      <c r="U431" s="177">
        <v>0</v>
      </c>
      <c r="V431" s="177">
        <v>0</v>
      </c>
      <c r="W431" s="177">
        <v>0</v>
      </c>
      <c r="X431" s="177">
        <v>0</v>
      </c>
      <c r="Y431" s="177">
        <v>0</v>
      </c>
      <c r="Z431" s="177">
        <v>0</v>
      </c>
      <c r="AA431" s="177">
        <v>0</v>
      </c>
      <c r="AB431" s="177">
        <v>0</v>
      </c>
      <c r="AC431" s="177">
        <v>0</v>
      </c>
      <c r="AD431" s="177">
        <v>0</v>
      </c>
      <c r="AE431" s="177">
        <v>0</v>
      </c>
      <c r="AF431" s="177">
        <v>0</v>
      </c>
      <c r="AG431" s="177">
        <v>0</v>
      </c>
      <c r="AH431" s="177">
        <v>0</v>
      </c>
      <c r="AI431" s="177">
        <v>0</v>
      </c>
      <c r="AJ431" s="177">
        <v>0</v>
      </c>
      <c r="AK431" s="177">
        <v>515.28</v>
      </c>
      <c r="AL431" s="177">
        <v>1545.84</v>
      </c>
      <c r="AM431" s="177"/>
      <c r="AN431" s="204">
        <v>1545.84</v>
      </c>
      <c r="AO431" s="173">
        <f t="shared" si="34"/>
        <v>3606.96</v>
      </c>
      <c r="AP431" s="177">
        <f t="shared" si="35"/>
        <v>4981.04</v>
      </c>
      <c r="AQ431" s="37"/>
      <c r="AR431" s="38"/>
    </row>
    <row r="432" spans="1:44" s="29" customFormat="1" ht="90.75" customHeight="1">
      <c r="A432" s="174" t="s">
        <v>2342</v>
      </c>
      <c r="B432" s="14" t="s">
        <v>2343</v>
      </c>
      <c r="C432" s="14" t="s">
        <v>1187</v>
      </c>
      <c r="D432" s="203" t="s">
        <v>96</v>
      </c>
      <c r="E432" s="39" t="s">
        <v>2344</v>
      </c>
      <c r="F432" s="39" t="s">
        <v>2345</v>
      </c>
      <c r="G432" s="39" t="s">
        <v>1104</v>
      </c>
      <c r="H432" s="14"/>
      <c r="I432" s="202">
        <v>44255</v>
      </c>
      <c r="J432" s="177">
        <v>13560</v>
      </c>
      <c r="K432" s="177">
        <f t="shared" si="38"/>
        <v>1356</v>
      </c>
      <c r="L432" s="177">
        <f t="shared" si="39"/>
        <v>12204</v>
      </c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>
        <v>0</v>
      </c>
      <c r="AL432" s="177">
        <v>0</v>
      </c>
      <c r="AM432" s="177"/>
      <c r="AN432" s="204">
        <v>2034</v>
      </c>
      <c r="AO432" s="173">
        <f t="shared" si="34"/>
        <v>2034</v>
      </c>
      <c r="AP432" s="177">
        <f t="shared" si="35"/>
        <v>11526</v>
      </c>
      <c r="AQ432" s="37"/>
      <c r="AR432" s="38"/>
    </row>
    <row r="433" spans="1:44" s="5" customFormat="1" ht="50.15" customHeight="1">
      <c r="A433" s="174" t="s">
        <v>864</v>
      </c>
      <c r="B433" s="14" t="s">
        <v>859</v>
      </c>
      <c r="C433" s="14" t="s">
        <v>109</v>
      </c>
      <c r="D433" s="14" t="s">
        <v>96</v>
      </c>
      <c r="E433" s="14" t="s">
        <v>861</v>
      </c>
      <c r="F433" s="14" t="s">
        <v>860</v>
      </c>
      <c r="G433" s="39" t="s">
        <v>1104</v>
      </c>
      <c r="H433" s="14" t="s">
        <v>867</v>
      </c>
      <c r="I433" s="202">
        <v>41244</v>
      </c>
      <c r="J433" s="177">
        <v>736.87</v>
      </c>
      <c r="K433" s="177">
        <f t="shared" si="26"/>
        <v>73.686999999999998</v>
      </c>
      <c r="L433" s="177">
        <f t="shared" si="27"/>
        <v>663.18299999999999</v>
      </c>
      <c r="M433" s="177">
        <v>0</v>
      </c>
      <c r="N433" s="177">
        <v>0</v>
      </c>
      <c r="O433" s="177">
        <v>0</v>
      </c>
      <c r="P433" s="177">
        <v>0</v>
      </c>
      <c r="Q433" s="177">
        <v>0</v>
      </c>
      <c r="R433" s="177">
        <v>0</v>
      </c>
      <c r="S433" s="177">
        <v>0</v>
      </c>
      <c r="T433" s="177">
        <v>0</v>
      </c>
      <c r="U433" s="177">
        <v>0</v>
      </c>
      <c r="V433" s="177">
        <v>0</v>
      </c>
      <c r="W433" s="177">
        <v>0</v>
      </c>
      <c r="X433" s="177">
        <v>0</v>
      </c>
      <c r="Y433" s="177">
        <v>0</v>
      </c>
      <c r="Z433" s="177">
        <v>0</v>
      </c>
      <c r="AA433" s="177">
        <v>0</v>
      </c>
      <c r="AB433" s="177">
        <v>0</v>
      </c>
      <c r="AC433" s="177">
        <v>132.63999999999999</v>
      </c>
      <c r="AD433" s="177">
        <v>132.63999999999999</v>
      </c>
      <c r="AE433" s="177">
        <v>132.63999999999999</v>
      </c>
      <c r="AF433" s="177">
        <v>0</v>
      </c>
      <c r="AG433" s="177">
        <v>132.63999999999999</v>
      </c>
      <c r="AH433" s="177">
        <v>0</v>
      </c>
      <c r="AI433" s="177">
        <v>132.62</v>
      </c>
      <c r="AJ433" s="177">
        <v>0</v>
      </c>
      <c r="AK433" s="177">
        <v>0</v>
      </c>
      <c r="AL433" s="177"/>
      <c r="AM433" s="177"/>
      <c r="AN433" s="177"/>
      <c r="AO433" s="173">
        <f t="shared" si="34"/>
        <v>663.18</v>
      </c>
      <c r="AP433" s="177">
        <f t="shared" si="35"/>
        <v>73.690000000000055</v>
      </c>
      <c r="AQ433" s="50" t="s">
        <v>1333</v>
      </c>
      <c r="AR433" s="58" t="s">
        <v>703</v>
      </c>
    </row>
    <row r="434" spans="1:44" s="5" customFormat="1" ht="50.15" customHeight="1">
      <c r="A434" s="190" t="s">
        <v>865</v>
      </c>
      <c r="B434" s="14" t="s">
        <v>858</v>
      </c>
      <c r="C434" s="14" t="s">
        <v>109</v>
      </c>
      <c r="D434" s="14" t="s">
        <v>96</v>
      </c>
      <c r="E434" s="14" t="s">
        <v>862</v>
      </c>
      <c r="F434" s="14" t="s">
        <v>860</v>
      </c>
      <c r="G434" s="39" t="s">
        <v>1104</v>
      </c>
      <c r="H434" s="14" t="s">
        <v>867</v>
      </c>
      <c r="I434" s="202">
        <v>41244</v>
      </c>
      <c r="J434" s="177">
        <v>736.87</v>
      </c>
      <c r="K434" s="177">
        <f t="shared" si="26"/>
        <v>73.686999999999998</v>
      </c>
      <c r="L434" s="177">
        <f t="shared" si="27"/>
        <v>663.18299999999999</v>
      </c>
      <c r="M434" s="177">
        <v>0</v>
      </c>
      <c r="N434" s="177">
        <v>0</v>
      </c>
      <c r="O434" s="177">
        <v>0</v>
      </c>
      <c r="P434" s="177">
        <v>0</v>
      </c>
      <c r="Q434" s="177">
        <v>0</v>
      </c>
      <c r="R434" s="177">
        <v>0</v>
      </c>
      <c r="S434" s="177">
        <v>0</v>
      </c>
      <c r="T434" s="177">
        <v>0</v>
      </c>
      <c r="U434" s="177">
        <v>0</v>
      </c>
      <c r="V434" s="177">
        <v>0</v>
      </c>
      <c r="W434" s="177">
        <v>0</v>
      </c>
      <c r="X434" s="177">
        <v>0</v>
      </c>
      <c r="Y434" s="177">
        <v>0</v>
      </c>
      <c r="Z434" s="177">
        <v>0</v>
      </c>
      <c r="AA434" s="177">
        <v>0</v>
      </c>
      <c r="AB434" s="177">
        <v>0</v>
      </c>
      <c r="AC434" s="177">
        <v>132.63999999999999</v>
      </c>
      <c r="AD434" s="177">
        <v>132.63999999999999</v>
      </c>
      <c r="AE434" s="177">
        <v>132.63999999999999</v>
      </c>
      <c r="AF434" s="177">
        <v>0</v>
      </c>
      <c r="AG434" s="177">
        <v>132.63999999999999</v>
      </c>
      <c r="AH434" s="177">
        <v>0</v>
      </c>
      <c r="AI434" s="177">
        <v>132.62</v>
      </c>
      <c r="AJ434" s="177">
        <v>0</v>
      </c>
      <c r="AK434" s="177">
        <v>0</v>
      </c>
      <c r="AL434" s="177"/>
      <c r="AM434" s="177"/>
      <c r="AN434" s="177"/>
      <c r="AO434" s="173">
        <f t="shared" ref="AO434:AO498" si="40">SUM(M434:AN434)</f>
        <v>663.18</v>
      </c>
      <c r="AP434" s="177">
        <f t="shared" ref="AP434:AP498" si="41">J434-AO434</f>
        <v>73.690000000000055</v>
      </c>
      <c r="AQ434" s="50" t="s">
        <v>1333</v>
      </c>
      <c r="AR434" s="58" t="s">
        <v>703</v>
      </c>
    </row>
    <row r="435" spans="1:44" s="5" customFormat="1" ht="50.15" customHeight="1">
      <c r="A435" s="190" t="s">
        <v>866</v>
      </c>
      <c r="B435" s="14" t="s">
        <v>858</v>
      </c>
      <c r="C435" s="14" t="s">
        <v>109</v>
      </c>
      <c r="D435" s="14" t="s">
        <v>96</v>
      </c>
      <c r="E435" s="14" t="s">
        <v>863</v>
      </c>
      <c r="F435" s="14" t="s">
        <v>860</v>
      </c>
      <c r="G435" s="39" t="s">
        <v>1104</v>
      </c>
      <c r="H435" s="14" t="s">
        <v>867</v>
      </c>
      <c r="I435" s="202">
        <v>41244</v>
      </c>
      <c r="J435" s="177">
        <v>736.87</v>
      </c>
      <c r="K435" s="177">
        <f t="shared" si="26"/>
        <v>73.686999999999998</v>
      </c>
      <c r="L435" s="177">
        <f t="shared" si="27"/>
        <v>663.18299999999999</v>
      </c>
      <c r="M435" s="177">
        <v>0</v>
      </c>
      <c r="N435" s="177">
        <v>0</v>
      </c>
      <c r="O435" s="177">
        <v>0</v>
      </c>
      <c r="P435" s="177">
        <v>0</v>
      </c>
      <c r="Q435" s="177">
        <v>0</v>
      </c>
      <c r="R435" s="177">
        <v>0</v>
      </c>
      <c r="S435" s="177">
        <v>0</v>
      </c>
      <c r="T435" s="177">
        <v>0</v>
      </c>
      <c r="U435" s="177">
        <v>0</v>
      </c>
      <c r="V435" s="177">
        <v>0</v>
      </c>
      <c r="W435" s="177">
        <v>0</v>
      </c>
      <c r="X435" s="177">
        <v>0</v>
      </c>
      <c r="Y435" s="177">
        <v>0</v>
      </c>
      <c r="Z435" s="177">
        <v>0</v>
      </c>
      <c r="AA435" s="177">
        <v>0</v>
      </c>
      <c r="AB435" s="177">
        <v>0</v>
      </c>
      <c r="AC435" s="177">
        <v>132.63999999999999</v>
      </c>
      <c r="AD435" s="177">
        <v>132.63999999999999</v>
      </c>
      <c r="AE435" s="177">
        <v>132.63999999999999</v>
      </c>
      <c r="AF435" s="177">
        <v>0</v>
      </c>
      <c r="AG435" s="177">
        <v>132.63999999999999</v>
      </c>
      <c r="AH435" s="177">
        <v>0</v>
      </c>
      <c r="AI435" s="177">
        <v>132.62</v>
      </c>
      <c r="AJ435" s="177">
        <v>0</v>
      </c>
      <c r="AK435" s="177">
        <v>0</v>
      </c>
      <c r="AL435" s="177"/>
      <c r="AM435" s="177"/>
      <c r="AN435" s="177"/>
      <c r="AO435" s="173">
        <f t="shared" si="40"/>
        <v>663.18</v>
      </c>
      <c r="AP435" s="177">
        <f t="shared" si="41"/>
        <v>73.690000000000055</v>
      </c>
      <c r="AQ435" s="50" t="s">
        <v>1333</v>
      </c>
      <c r="AR435" s="58" t="s">
        <v>703</v>
      </c>
    </row>
    <row r="436" spans="1:44" s="5" customFormat="1" ht="50.15" customHeight="1">
      <c r="A436" s="174" t="s">
        <v>1540</v>
      </c>
      <c r="B436" s="39" t="s">
        <v>1541</v>
      </c>
      <c r="C436" s="39" t="s">
        <v>998</v>
      </c>
      <c r="D436" s="14" t="s">
        <v>999</v>
      </c>
      <c r="E436" s="14" t="s">
        <v>1542</v>
      </c>
      <c r="F436" s="14" t="s">
        <v>1543</v>
      </c>
      <c r="G436" s="39" t="s">
        <v>1104</v>
      </c>
      <c r="H436" s="14" t="s">
        <v>33</v>
      </c>
      <c r="I436" s="175">
        <v>42340</v>
      </c>
      <c r="J436" s="15">
        <v>2156.06</v>
      </c>
      <c r="K436" s="177">
        <f t="shared" si="26"/>
        <v>215.60599999999999</v>
      </c>
      <c r="L436" s="177">
        <f t="shared" si="27"/>
        <v>1940.454</v>
      </c>
      <c r="M436" s="177">
        <v>0</v>
      </c>
      <c r="N436" s="177">
        <v>0</v>
      </c>
      <c r="O436" s="177">
        <v>0</v>
      </c>
      <c r="P436" s="177">
        <v>0</v>
      </c>
      <c r="Q436" s="177">
        <v>0</v>
      </c>
      <c r="R436" s="177">
        <v>0</v>
      </c>
      <c r="S436" s="177">
        <v>0</v>
      </c>
      <c r="T436" s="177">
        <v>0</v>
      </c>
      <c r="U436" s="177">
        <v>0</v>
      </c>
      <c r="V436" s="177">
        <v>0</v>
      </c>
      <c r="W436" s="177">
        <v>0</v>
      </c>
      <c r="X436" s="177">
        <v>0</v>
      </c>
      <c r="Y436" s="177">
        <v>0</v>
      </c>
      <c r="Z436" s="177">
        <v>0</v>
      </c>
      <c r="AA436" s="177">
        <v>0</v>
      </c>
      <c r="AB436" s="177">
        <v>0</v>
      </c>
      <c r="AC436" s="177">
        <v>0</v>
      </c>
      <c r="AD436" s="177">
        <v>0</v>
      </c>
      <c r="AE436" s="177">
        <v>0</v>
      </c>
      <c r="AF436" s="177">
        <v>0</v>
      </c>
      <c r="AG436" s="177">
        <v>388.09</v>
      </c>
      <c r="AH436" s="177">
        <v>0</v>
      </c>
      <c r="AI436" s="177">
        <v>388.09</v>
      </c>
      <c r="AJ436" s="177">
        <v>388.09</v>
      </c>
      <c r="AK436" s="177">
        <v>388.09</v>
      </c>
      <c r="AL436" s="177">
        <v>388.09</v>
      </c>
      <c r="AM436" s="177"/>
      <c r="AN436" s="177"/>
      <c r="AO436" s="173">
        <f t="shared" si="40"/>
        <v>1940.4499999999998</v>
      </c>
      <c r="AP436" s="177">
        <f t="shared" si="41"/>
        <v>215.61000000000013</v>
      </c>
      <c r="AQ436" s="50" t="s">
        <v>1334</v>
      </c>
      <c r="AR436" s="58" t="s">
        <v>1278</v>
      </c>
    </row>
    <row r="437" spans="1:44" s="5" customFormat="1" ht="50.15" customHeight="1">
      <c r="A437" s="174" t="s">
        <v>2275</v>
      </c>
      <c r="B437" s="39" t="s">
        <v>2291</v>
      </c>
      <c r="C437" s="39" t="s">
        <v>2061</v>
      </c>
      <c r="D437" s="14" t="s">
        <v>2292</v>
      </c>
      <c r="E437" s="14" t="s">
        <v>2293</v>
      </c>
      <c r="F437" s="14" t="s">
        <v>2294</v>
      </c>
      <c r="G437" s="39" t="s">
        <v>1104</v>
      </c>
      <c r="H437" s="14"/>
      <c r="I437" s="175">
        <v>43843</v>
      </c>
      <c r="J437" s="15">
        <v>1281.25</v>
      </c>
      <c r="K437" s="177">
        <f t="shared" si="26"/>
        <v>128.125</v>
      </c>
      <c r="L437" s="177">
        <f t="shared" si="27"/>
        <v>1153.125</v>
      </c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204">
        <v>230.62</v>
      </c>
      <c r="AM437" s="204"/>
      <c r="AN437" s="204">
        <v>230.62</v>
      </c>
      <c r="AO437" s="173">
        <f t="shared" si="40"/>
        <v>461.24</v>
      </c>
      <c r="AP437" s="177">
        <f t="shared" si="41"/>
        <v>820.01</v>
      </c>
      <c r="AQ437" s="14"/>
      <c r="AR437" s="36"/>
    </row>
    <row r="438" spans="1:44" s="5" customFormat="1" ht="50.15" customHeight="1">
      <c r="A438" s="174" t="s">
        <v>2276</v>
      </c>
      <c r="B438" s="39" t="s">
        <v>2291</v>
      </c>
      <c r="C438" s="39" t="s">
        <v>2061</v>
      </c>
      <c r="D438" s="14" t="s">
        <v>2292</v>
      </c>
      <c r="E438" s="14" t="s">
        <v>2293</v>
      </c>
      <c r="F438" s="14" t="s">
        <v>2294</v>
      </c>
      <c r="G438" s="39" t="s">
        <v>1104</v>
      </c>
      <c r="H438" s="14"/>
      <c r="I438" s="175">
        <v>43843</v>
      </c>
      <c r="J438" s="15">
        <v>1281.25</v>
      </c>
      <c r="K438" s="177">
        <f t="shared" ref="K438:K453" si="42">+J438*0.1</f>
        <v>128.125</v>
      </c>
      <c r="L438" s="177">
        <f t="shared" si="27"/>
        <v>1153.125</v>
      </c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204">
        <v>230.62</v>
      </c>
      <c r="AM438" s="204"/>
      <c r="AN438" s="204">
        <v>230.62</v>
      </c>
      <c r="AO438" s="173">
        <f t="shared" si="40"/>
        <v>461.24</v>
      </c>
      <c r="AP438" s="177">
        <f t="shared" si="41"/>
        <v>820.01</v>
      </c>
      <c r="AQ438" s="14"/>
      <c r="AR438" s="36"/>
    </row>
    <row r="439" spans="1:44" s="5" customFormat="1" ht="50.15" customHeight="1">
      <c r="A439" s="174" t="s">
        <v>2277</v>
      </c>
      <c r="B439" s="39" t="s">
        <v>2291</v>
      </c>
      <c r="C439" s="39" t="s">
        <v>2061</v>
      </c>
      <c r="D439" s="14" t="s">
        <v>2292</v>
      </c>
      <c r="E439" s="14" t="s">
        <v>2293</v>
      </c>
      <c r="F439" s="14" t="s">
        <v>2294</v>
      </c>
      <c r="G439" s="39" t="s">
        <v>1104</v>
      </c>
      <c r="H439" s="14"/>
      <c r="I439" s="175">
        <v>43843</v>
      </c>
      <c r="J439" s="15">
        <v>1281.25</v>
      </c>
      <c r="K439" s="177">
        <f t="shared" si="42"/>
        <v>128.125</v>
      </c>
      <c r="L439" s="177">
        <f t="shared" si="27"/>
        <v>1153.125</v>
      </c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  <c r="AL439" s="204">
        <v>230.62</v>
      </c>
      <c r="AM439" s="204"/>
      <c r="AN439" s="204">
        <v>230.62</v>
      </c>
      <c r="AO439" s="173">
        <f t="shared" si="40"/>
        <v>461.24</v>
      </c>
      <c r="AP439" s="177">
        <f t="shared" si="41"/>
        <v>820.01</v>
      </c>
      <c r="AQ439" s="14"/>
      <c r="AR439" s="36"/>
    </row>
    <row r="440" spans="1:44" s="5" customFormat="1" ht="50.15" customHeight="1">
      <c r="A440" s="174" t="s">
        <v>2278</v>
      </c>
      <c r="B440" s="39" t="s">
        <v>2291</v>
      </c>
      <c r="C440" s="39" t="s">
        <v>2061</v>
      </c>
      <c r="D440" s="14" t="s">
        <v>2292</v>
      </c>
      <c r="E440" s="14" t="s">
        <v>2293</v>
      </c>
      <c r="F440" s="14" t="s">
        <v>2294</v>
      </c>
      <c r="G440" s="39" t="s">
        <v>1104</v>
      </c>
      <c r="H440" s="14"/>
      <c r="I440" s="175">
        <v>43843</v>
      </c>
      <c r="J440" s="15">
        <v>1281.25</v>
      </c>
      <c r="K440" s="177">
        <f t="shared" si="42"/>
        <v>128.125</v>
      </c>
      <c r="L440" s="177">
        <f t="shared" si="27"/>
        <v>1153.125</v>
      </c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  <c r="AL440" s="204">
        <v>230.63</v>
      </c>
      <c r="AM440" s="204"/>
      <c r="AN440" s="204">
        <v>230.63</v>
      </c>
      <c r="AO440" s="173">
        <f t="shared" si="40"/>
        <v>461.26</v>
      </c>
      <c r="AP440" s="177">
        <f t="shared" si="41"/>
        <v>819.99</v>
      </c>
      <c r="AQ440" s="14"/>
      <c r="AR440" s="36"/>
    </row>
    <row r="441" spans="1:44" s="5" customFormat="1" ht="50.15" customHeight="1">
      <c r="A441" s="174" t="s">
        <v>2279</v>
      </c>
      <c r="B441" s="39" t="s">
        <v>2291</v>
      </c>
      <c r="C441" s="39" t="s">
        <v>2061</v>
      </c>
      <c r="D441" s="14" t="s">
        <v>2292</v>
      </c>
      <c r="E441" s="14" t="s">
        <v>2293</v>
      </c>
      <c r="F441" s="14" t="s">
        <v>2294</v>
      </c>
      <c r="G441" s="39" t="s">
        <v>1104</v>
      </c>
      <c r="H441" s="14"/>
      <c r="I441" s="175">
        <v>43843</v>
      </c>
      <c r="J441" s="15">
        <v>1281.25</v>
      </c>
      <c r="K441" s="177">
        <f t="shared" si="42"/>
        <v>128.125</v>
      </c>
      <c r="L441" s="177">
        <f t="shared" si="27"/>
        <v>1153.125</v>
      </c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204">
        <v>230.63</v>
      </c>
      <c r="AM441" s="204"/>
      <c r="AN441" s="204">
        <v>230.63</v>
      </c>
      <c r="AO441" s="173">
        <f t="shared" si="40"/>
        <v>461.26</v>
      </c>
      <c r="AP441" s="177">
        <f t="shared" si="41"/>
        <v>819.99</v>
      </c>
      <c r="AQ441" s="14"/>
      <c r="AR441" s="36"/>
    </row>
    <row r="442" spans="1:44" s="5" customFormat="1" ht="50.15" customHeight="1">
      <c r="A442" s="174" t="s">
        <v>2280</v>
      </c>
      <c r="B442" s="39" t="s">
        <v>2291</v>
      </c>
      <c r="C442" s="39" t="s">
        <v>2061</v>
      </c>
      <c r="D442" s="14" t="s">
        <v>2292</v>
      </c>
      <c r="E442" s="14" t="s">
        <v>2293</v>
      </c>
      <c r="F442" s="14" t="s">
        <v>2294</v>
      </c>
      <c r="G442" s="39" t="s">
        <v>1104</v>
      </c>
      <c r="H442" s="14"/>
      <c r="I442" s="175">
        <v>43843</v>
      </c>
      <c r="J442" s="15">
        <v>1281.25</v>
      </c>
      <c r="K442" s="177">
        <f t="shared" si="42"/>
        <v>128.125</v>
      </c>
      <c r="L442" s="177">
        <f t="shared" si="27"/>
        <v>1153.125</v>
      </c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204">
        <v>230.63</v>
      </c>
      <c r="AM442" s="204"/>
      <c r="AN442" s="204">
        <v>230.63</v>
      </c>
      <c r="AO442" s="173">
        <f t="shared" si="40"/>
        <v>461.26</v>
      </c>
      <c r="AP442" s="177">
        <f t="shared" si="41"/>
        <v>819.99</v>
      </c>
      <c r="AQ442" s="14"/>
      <c r="AR442" s="36"/>
    </row>
    <row r="443" spans="1:44" s="5" customFormat="1" ht="50.15" customHeight="1">
      <c r="A443" s="174" t="s">
        <v>2281</v>
      </c>
      <c r="B443" s="39" t="s">
        <v>2291</v>
      </c>
      <c r="C443" s="39" t="s">
        <v>2061</v>
      </c>
      <c r="D443" s="14" t="s">
        <v>2292</v>
      </c>
      <c r="E443" s="14" t="s">
        <v>2293</v>
      </c>
      <c r="F443" s="14" t="s">
        <v>2294</v>
      </c>
      <c r="G443" s="39" t="s">
        <v>1104</v>
      </c>
      <c r="H443" s="14"/>
      <c r="I443" s="175">
        <v>43843</v>
      </c>
      <c r="J443" s="15">
        <v>1281.25</v>
      </c>
      <c r="K443" s="177">
        <f t="shared" si="42"/>
        <v>128.125</v>
      </c>
      <c r="L443" s="177">
        <f t="shared" si="27"/>
        <v>1153.125</v>
      </c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204">
        <v>230.63</v>
      </c>
      <c r="AM443" s="204"/>
      <c r="AN443" s="204">
        <v>230.63</v>
      </c>
      <c r="AO443" s="173">
        <f t="shared" si="40"/>
        <v>461.26</v>
      </c>
      <c r="AP443" s="177">
        <f t="shared" si="41"/>
        <v>819.99</v>
      </c>
      <c r="AQ443" s="14"/>
      <c r="AR443" s="36"/>
    </row>
    <row r="444" spans="1:44" s="5" customFormat="1" ht="50.15" customHeight="1">
      <c r="A444" s="174" t="s">
        <v>2282</v>
      </c>
      <c r="B444" s="39" t="s">
        <v>2291</v>
      </c>
      <c r="C444" s="39" t="s">
        <v>2061</v>
      </c>
      <c r="D444" s="14" t="s">
        <v>2292</v>
      </c>
      <c r="E444" s="14" t="s">
        <v>2293</v>
      </c>
      <c r="F444" s="14" t="s">
        <v>2294</v>
      </c>
      <c r="G444" s="39" t="s">
        <v>1104</v>
      </c>
      <c r="H444" s="14"/>
      <c r="I444" s="175">
        <v>43843</v>
      </c>
      <c r="J444" s="15">
        <v>1281.25</v>
      </c>
      <c r="K444" s="177">
        <f t="shared" si="42"/>
        <v>128.125</v>
      </c>
      <c r="L444" s="177">
        <f t="shared" si="27"/>
        <v>1153.125</v>
      </c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204">
        <v>230.63</v>
      </c>
      <c r="AM444" s="204"/>
      <c r="AN444" s="204">
        <v>230.63</v>
      </c>
      <c r="AO444" s="173">
        <f t="shared" si="40"/>
        <v>461.26</v>
      </c>
      <c r="AP444" s="177">
        <f t="shared" si="41"/>
        <v>819.99</v>
      </c>
      <c r="AQ444" s="14"/>
      <c r="AR444" s="36"/>
    </row>
    <row r="445" spans="1:44" s="5" customFormat="1" ht="50.15" customHeight="1">
      <c r="A445" s="174" t="s">
        <v>2283</v>
      </c>
      <c r="B445" s="39" t="s">
        <v>2291</v>
      </c>
      <c r="C445" s="39" t="s">
        <v>2061</v>
      </c>
      <c r="D445" s="14" t="s">
        <v>2292</v>
      </c>
      <c r="E445" s="14" t="s">
        <v>2293</v>
      </c>
      <c r="F445" s="14" t="s">
        <v>2294</v>
      </c>
      <c r="G445" s="39" t="s">
        <v>1104</v>
      </c>
      <c r="H445" s="14"/>
      <c r="I445" s="175">
        <v>43843</v>
      </c>
      <c r="J445" s="15">
        <v>1281.25</v>
      </c>
      <c r="K445" s="177">
        <f t="shared" si="42"/>
        <v>128.125</v>
      </c>
      <c r="L445" s="177">
        <f t="shared" si="27"/>
        <v>1153.125</v>
      </c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204">
        <v>230.63</v>
      </c>
      <c r="AM445" s="204"/>
      <c r="AN445" s="204">
        <v>230.63</v>
      </c>
      <c r="AO445" s="173">
        <f t="shared" si="40"/>
        <v>461.26</v>
      </c>
      <c r="AP445" s="177">
        <f t="shared" si="41"/>
        <v>819.99</v>
      </c>
      <c r="AQ445" s="14"/>
      <c r="AR445" s="36"/>
    </row>
    <row r="446" spans="1:44" s="5" customFormat="1" ht="50.15" customHeight="1">
      <c r="A446" s="174" t="s">
        <v>2284</v>
      </c>
      <c r="B446" s="39" t="s">
        <v>2291</v>
      </c>
      <c r="C446" s="39" t="s">
        <v>2061</v>
      </c>
      <c r="D446" s="14" t="s">
        <v>2292</v>
      </c>
      <c r="E446" s="14" t="s">
        <v>2293</v>
      </c>
      <c r="F446" s="14" t="s">
        <v>2294</v>
      </c>
      <c r="G446" s="39" t="s">
        <v>1104</v>
      </c>
      <c r="H446" s="14"/>
      <c r="I446" s="175">
        <v>43843</v>
      </c>
      <c r="J446" s="15">
        <v>1281.25</v>
      </c>
      <c r="K446" s="177">
        <f t="shared" si="42"/>
        <v>128.125</v>
      </c>
      <c r="L446" s="177">
        <f t="shared" si="27"/>
        <v>1153.125</v>
      </c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204">
        <v>230.63</v>
      </c>
      <c r="AM446" s="204"/>
      <c r="AN446" s="204">
        <v>230.63</v>
      </c>
      <c r="AO446" s="173">
        <f t="shared" si="40"/>
        <v>461.26</v>
      </c>
      <c r="AP446" s="177">
        <f t="shared" si="41"/>
        <v>819.99</v>
      </c>
      <c r="AQ446" s="14"/>
      <c r="AR446" s="36"/>
    </row>
    <row r="447" spans="1:44" s="5" customFormat="1" ht="50.15" customHeight="1">
      <c r="A447" s="174" t="s">
        <v>2285</v>
      </c>
      <c r="B447" s="39" t="s">
        <v>2291</v>
      </c>
      <c r="C447" s="39" t="s">
        <v>2061</v>
      </c>
      <c r="D447" s="14" t="s">
        <v>2292</v>
      </c>
      <c r="E447" s="14" t="s">
        <v>2293</v>
      </c>
      <c r="F447" s="14" t="s">
        <v>2294</v>
      </c>
      <c r="G447" s="39" t="s">
        <v>1104</v>
      </c>
      <c r="H447" s="14"/>
      <c r="I447" s="175">
        <v>43843</v>
      </c>
      <c r="J447" s="15">
        <v>1281.25</v>
      </c>
      <c r="K447" s="177">
        <f t="shared" si="42"/>
        <v>128.125</v>
      </c>
      <c r="L447" s="177">
        <f t="shared" si="27"/>
        <v>1153.125</v>
      </c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  <c r="AL447" s="204">
        <v>230.63</v>
      </c>
      <c r="AM447" s="204"/>
      <c r="AN447" s="204">
        <v>230.63</v>
      </c>
      <c r="AO447" s="173">
        <f t="shared" si="40"/>
        <v>461.26</v>
      </c>
      <c r="AP447" s="177">
        <f t="shared" si="41"/>
        <v>819.99</v>
      </c>
      <c r="AQ447" s="14"/>
      <c r="AR447" s="36"/>
    </row>
    <row r="448" spans="1:44" s="5" customFormat="1" ht="50.15" customHeight="1">
      <c r="A448" s="174" t="s">
        <v>2286</v>
      </c>
      <c r="B448" s="39" t="s">
        <v>2291</v>
      </c>
      <c r="C448" s="39" t="s">
        <v>2061</v>
      </c>
      <c r="D448" s="14" t="s">
        <v>2292</v>
      </c>
      <c r="E448" s="14" t="s">
        <v>2293</v>
      </c>
      <c r="F448" s="14" t="s">
        <v>2294</v>
      </c>
      <c r="G448" s="39" t="s">
        <v>1104</v>
      </c>
      <c r="H448" s="14"/>
      <c r="I448" s="175">
        <v>43843</v>
      </c>
      <c r="J448" s="15">
        <v>1281.25</v>
      </c>
      <c r="K448" s="177">
        <f t="shared" si="42"/>
        <v>128.125</v>
      </c>
      <c r="L448" s="177">
        <f t="shared" si="27"/>
        <v>1153.125</v>
      </c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204">
        <v>230.63</v>
      </c>
      <c r="AM448" s="204"/>
      <c r="AN448" s="204">
        <v>230.63</v>
      </c>
      <c r="AO448" s="173">
        <f t="shared" si="40"/>
        <v>461.26</v>
      </c>
      <c r="AP448" s="177">
        <f t="shared" si="41"/>
        <v>819.99</v>
      </c>
      <c r="AQ448" s="14"/>
      <c r="AR448" s="36"/>
    </row>
    <row r="449" spans="1:44" s="5" customFormat="1" ht="50.15" customHeight="1">
      <c r="A449" s="174" t="s">
        <v>2287</v>
      </c>
      <c r="B449" s="39" t="s">
        <v>2291</v>
      </c>
      <c r="C449" s="39" t="s">
        <v>2061</v>
      </c>
      <c r="D449" s="14" t="s">
        <v>2292</v>
      </c>
      <c r="E449" s="14" t="s">
        <v>2293</v>
      </c>
      <c r="F449" s="14" t="s">
        <v>2294</v>
      </c>
      <c r="G449" s="39" t="s">
        <v>1104</v>
      </c>
      <c r="H449" s="14"/>
      <c r="I449" s="175">
        <v>43843</v>
      </c>
      <c r="J449" s="15">
        <v>1281.25</v>
      </c>
      <c r="K449" s="177">
        <f t="shared" si="42"/>
        <v>128.125</v>
      </c>
      <c r="L449" s="177">
        <f t="shared" si="27"/>
        <v>1153.125</v>
      </c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204">
        <v>230.63</v>
      </c>
      <c r="AM449" s="204"/>
      <c r="AN449" s="204">
        <v>230.63</v>
      </c>
      <c r="AO449" s="173">
        <f t="shared" si="40"/>
        <v>461.26</v>
      </c>
      <c r="AP449" s="177">
        <f t="shared" si="41"/>
        <v>819.99</v>
      </c>
      <c r="AQ449" s="14"/>
      <c r="AR449" s="36"/>
    </row>
    <row r="450" spans="1:44" s="5" customFormat="1" ht="50.15" customHeight="1">
      <c r="A450" s="174" t="s">
        <v>2288</v>
      </c>
      <c r="B450" s="39" t="s">
        <v>2291</v>
      </c>
      <c r="C450" s="39" t="s">
        <v>2061</v>
      </c>
      <c r="D450" s="14" t="s">
        <v>2292</v>
      </c>
      <c r="E450" s="14" t="s">
        <v>2293</v>
      </c>
      <c r="F450" s="14" t="s">
        <v>2294</v>
      </c>
      <c r="G450" s="39" t="s">
        <v>1104</v>
      </c>
      <c r="H450" s="14"/>
      <c r="I450" s="175">
        <v>43843</v>
      </c>
      <c r="J450" s="15">
        <v>1281.25</v>
      </c>
      <c r="K450" s="177">
        <f t="shared" si="42"/>
        <v>128.125</v>
      </c>
      <c r="L450" s="177">
        <f t="shared" si="27"/>
        <v>1153.125</v>
      </c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204">
        <v>230.63</v>
      </c>
      <c r="AM450" s="204"/>
      <c r="AN450" s="204">
        <v>230.63</v>
      </c>
      <c r="AO450" s="173">
        <f t="shared" si="40"/>
        <v>461.26</v>
      </c>
      <c r="AP450" s="177">
        <f t="shared" si="41"/>
        <v>819.99</v>
      </c>
      <c r="AQ450" s="14"/>
      <c r="AR450" s="36"/>
    </row>
    <row r="451" spans="1:44" s="5" customFormat="1" ht="50.15" customHeight="1">
      <c r="A451" s="174" t="s">
        <v>2289</v>
      </c>
      <c r="B451" s="39" t="s">
        <v>2291</v>
      </c>
      <c r="C451" s="39" t="s">
        <v>2061</v>
      </c>
      <c r="D451" s="14" t="s">
        <v>2292</v>
      </c>
      <c r="E451" s="14" t="s">
        <v>2293</v>
      </c>
      <c r="F451" s="14" t="s">
        <v>2294</v>
      </c>
      <c r="G451" s="39" t="s">
        <v>1104</v>
      </c>
      <c r="H451" s="14"/>
      <c r="I451" s="175">
        <v>43843</v>
      </c>
      <c r="J451" s="15">
        <v>1281.25</v>
      </c>
      <c r="K451" s="177">
        <f t="shared" si="42"/>
        <v>128.125</v>
      </c>
      <c r="L451" s="177">
        <f t="shared" si="27"/>
        <v>1153.125</v>
      </c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204">
        <v>230.63</v>
      </c>
      <c r="AM451" s="204"/>
      <c r="AN451" s="204">
        <v>230.63</v>
      </c>
      <c r="AO451" s="173">
        <f t="shared" si="40"/>
        <v>461.26</v>
      </c>
      <c r="AP451" s="177">
        <f t="shared" si="41"/>
        <v>819.99</v>
      </c>
      <c r="AQ451" s="14"/>
      <c r="AR451" s="36"/>
    </row>
    <row r="452" spans="1:44" s="5" customFormat="1" ht="50.15" customHeight="1">
      <c r="A452" s="174" t="s">
        <v>2290</v>
      </c>
      <c r="B452" s="39" t="s">
        <v>2291</v>
      </c>
      <c r="C452" s="39" t="s">
        <v>2061</v>
      </c>
      <c r="D452" s="14" t="s">
        <v>2292</v>
      </c>
      <c r="E452" s="14" t="s">
        <v>2293</v>
      </c>
      <c r="F452" s="14" t="s">
        <v>2294</v>
      </c>
      <c r="G452" s="39" t="s">
        <v>1104</v>
      </c>
      <c r="H452" s="14"/>
      <c r="I452" s="175">
        <v>43843</v>
      </c>
      <c r="J452" s="15">
        <v>1281.25</v>
      </c>
      <c r="K452" s="177">
        <f t="shared" si="42"/>
        <v>128.125</v>
      </c>
      <c r="L452" s="177">
        <f t="shared" si="27"/>
        <v>1153.125</v>
      </c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204">
        <v>230.63</v>
      </c>
      <c r="AM452" s="204"/>
      <c r="AN452" s="204">
        <v>230.63</v>
      </c>
      <c r="AO452" s="173">
        <f t="shared" si="40"/>
        <v>461.26</v>
      </c>
      <c r="AP452" s="177">
        <f t="shared" si="41"/>
        <v>819.99</v>
      </c>
      <c r="AQ452" s="14"/>
      <c r="AR452" s="36"/>
    </row>
    <row r="453" spans="1:44" s="5" customFormat="1" ht="50.15" customHeight="1">
      <c r="A453" s="174" t="s">
        <v>2353</v>
      </c>
      <c r="B453" s="174" t="s">
        <v>2339</v>
      </c>
      <c r="C453" s="39" t="s">
        <v>2340</v>
      </c>
      <c r="D453" s="14" t="s">
        <v>2292</v>
      </c>
      <c r="E453" s="14" t="s">
        <v>2354</v>
      </c>
      <c r="F453" s="14" t="s">
        <v>2355</v>
      </c>
      <c r="G453" s="39" t="s">
        <v>1104</v>
      </c>
      <c r="H453" s="14"/>
      <c r="I453" s="175">
        <v>44181</v>
      </c>
      <c r="J453" s="15">
        <v>5221.5600000000004</v>
      </c>
      <c r="K453" s="177">
        <f t="shared" si="42"/>
        <v>522.15600000000006</v>
      </c>
      <c r="L453" s="177">
        <f t="shared" si="27"/>
        <v>4699.4040000000005</v>
      </c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>
        <v>0</v>
      </c>
      <c r="AM453" s="177"/>
      <c r="AN453" s="204">
        <v>939.88</v>
      </c>
      <c r="AO453" s="173">
        <f t="shared" si="40"/>
        <v>939.88</v>
      </c>
      <c r="AP453" s="177">
        <f t="shared" si="41"/>
        <v>4281.68</v>
      </c>
      <c r="AQ453" s="14"/>
      <c r="AR453" s="36"/>
    </row>
    <row r="454" spans="1:44" s="5" customFormat="1" ht="69.75" customHeight="1">
      <c r="A454" s="174" t="s">
        <v>2297</v>
      </c>
      <c r="B454" s="39" t="s">
        <v>2063</v>
      </c>
      <c r="C454" s="39" t="s">
        <v>998</v>
      </c>
      <c r="D454" s="14" t="s">
        <v>2295</v>
      </c>
      <c r="E454" s="14" t="s">
        <v>2293</v>
      </c>
      <c r="F454" s="14" t="s">
        <v>2296</v>
      </c>
      <c r="G454" s="39" t="s">
        <v>1104</v>
      </c>
      <c r="H454" s="14"/>
      <c r="I454" s="175">
        <v>43990</v>
      </c>
      <c r="J454" s="15">
        <v>15694.68</v>
      </c>
      <c r="K454" s="177">
        <f t="shared" si="26"/>
        <v>1569.4680000000001</v>
      </c>
      <c r="L454" s="177">
        <f t="shared" si="27"/>
        <v>14125.212</v>
      </c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204">
        <v>1647.94</v>
      </c>
      <c r="AM454" s="204"/>
      <c r="AN454" s="204">
        <v>2825.04</v>
      </c>
      <c r="AO454" s="173">
        <f t="shared" si="40"/>
        <v>4472.9799999999996</v>
      </c>
      <c r="AP454" s="177">
        <f t="shared" si="41"/>
        <v>11221.7</v>
      </c>
      <c r="AQ454" s="14"/>
      <c r="AR454" s="36"/>
    </row>
    <row r="455" spans="1:44" s="5" customFormat="1" ht="50.15" customHeight="1">
      <c r="A455" s="174" t="s">
        <v>2301</v>
      </c>
      <c r="B455" s="39" t="s">
        <v>2298</v>
      </c>
      <c r="C455" s="39" t="s">
        <v>1187</v>
      </c>
      <c r="D455" s="14" t="s">
        <v>96</v>
      </c>
      <c r="E455" s="14" t="s">
        <v>2299</v>
      </c>
      <c r="F455" s="14" t="s">
        <v>2300</v>
      </c>
      <c r="G455" s="39" t="s">
        <v>1104</v>
      </c>
      <c r="H455" s="14"/>
      <c r="I455" s="175">
        <v>44001</v>
      </c>
      <c r="J455" s="15">
        <v>4800</v>
      </c>
      <c r="K455" s="177">
        <f t="shared" si="26"/>
        <v>480</v>
      </c>
      <c r="L455" s="177">
        <f t="shared" si="27"/>
        <v>4320</v>
      </c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204">
        <v>432</v>
      </c>
      <c r="AM455" s="204"/>
      <c r="AN455" s="204">
        <v>864</v>
      </c>
      <c r="AO455" s="173">
        <f t="shared" si="40"/>
        <v>1296</v>
      </c>
      <c r="AP455" s="177">
        <f t="shared" si="41"/>
        <v>3504</v>
      </c>
      <c r="AQ455" s="14"/>
      <c r="AR455" s="36"/>
    </row>
    <row r="456" spans="1:44" s="5" customFormat="1" ht="50.15" customHeight="1">
      <c r="A456" s="174" t="s">
        <v>2346</v>
      </c>
      <c r="B456" s="39" t="s">
        <v>2298</v>
      </c>
      <c r="C456" s="39" t="s">
        <v>2341</v>
      </c>
      <c r="D456" s="14" t="s">
        <v>96</v>
      </c>
      <c r="E456" s="14" t="s">
        <v>2347</v>
      </c>
      <c r="F456" s="14" t="s">
        <v>2348</v>
      </c>
      <c r="G456" s="39" t="s">
        <v>1104</v>
      </c>
      <c r="H456" s="14"/>
      <c r="I456" s="175">
        <v>44187</v>
      </c>
      <c r="J456" s="15">
        <v>4787.5200000000004</v>
      </c>
      <c r="K456" s="177">
        <f t="shared" si="26"/>
        <v>478.75200000000007</v>
      </c>
      <c r="L456" s="177">
        <f t="shared" si="27"/>
        <v>4308.768</v>
      </c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>
        <v>0</v>
      </c>
      <c r="AL456" s="177">
        <v>0</v>
      </c>
      <c r="AM456" s="177"/>
      <c r="AN456" s="204">
        <v>861.75</v>
      </c>
      <c r="AO456" s="173">
        <f t="shared" si="40"/>
        <v>861.75</v>
      </c>
      <c r="AP456" s="177">
        <f t="shared" si="41"/>
        <v>3925.7700000000004</v>
      </c>
      <c r="AQ456" s="14"/>
      <c r="AR456" s="36"/>
    </row>
    <row r="457" spans="1:44" s="5" customFormat="1" ht="50.15" customHeight="1">
      <c r="A457" s="174" t="s">
        <v>158</v>
      </c>
      <c r="B457" s="14" t="s">
        <v>156</v>
      </c>
      <c r="C457" s="14" t="s">
        <v>109</v>
      </c>
      <c r="D457" s="14" t="s">
        <v>84</v>
      </c>
      <c r="E457" s="14" t="s">
        <v>159</v>
      </c>
      <c r="F457" s="14" t="s">
        <v>157</v>
      </c>
      <c r="G457" s="39" t="s">
        <v>1104</v>
      </c>
      <c r="H457" s="14" t="s">
        <v>32</v>
      </c>
      <c r="I457" s="202">
        <v>39569</v>
      </c>
      <c r="J457" s="177">
        <v>2769.63</v>
      </c>
      <c r="K457" s="177">
        <f t="shared" si="26"/>
        <v>276.96300000000002</v>
      </c>
      <c r="L457" s="177">
        <f t="shared" si="27"/>
        <v>2492.6669999999999</v>
      </c>
      <c r="M457" s="177">
        <v>0</v>
      </c>
      <c r="N457" s="177">
        <v>0</v>
      </c>
      <c r="O457" s="177">
        <v>0</v>
      </c>
      <c r="P457" s="177">
        <v>0</v>
      </c>
      <c r="Q457" s="177">
        <v>0</v>
      </c>
      <c r="R457" s="177">
        <v>0</v>
      </c>
      <c r="S457" s="177">
        <v>0</v>
      </c>
      <c r="T457" s="177">
        <v>0</v>
      </c>
      <c r="U457" s="177">
        <v>0</v>
      </c>
      <c r="V457" s="15">
        <v>0</v>
      </c>
      <c r="W457" s="177">
        <v>339.28</v>
      </c>
      <c r="X457" s="177">
        <v>498.53</v>
      </c>
      <c r="Y457" s="177">
        <v>498.53</v>
      </c>
      <c r="Z457" s="177">
        <v>498.53</v>
      </c>
      <c r="AA457" s="177">
        <v>498.53</v>
      </c>
      <c r="AB457" s="177">
        <v>0</v>
      </c>
      <c r="AC457" s="177">
        <v>159.27000000000001</v>
      </c>
      <c r="AD457" s="177">
        <v>0</v>
      </c>
      <c r="AE457" s="177">
        <v>0</v>
      </c>
      <c r="AF457" s="177">
        <v>0</v>
      </c>
      <c r="AG457" s="177">
        <v>0</v>
      </c>
      <c r="AH457" s="177">
        <v>0</v>
      </c>
      <c r="AI457" s="177">
        <v>0</v>
      </c>
      <c r="AJ457" s="177"/>
      <c r="AK457" s="177">
        <v>0</v>
      </c>
      <c r="AL457" s="177">
        <v>0</v>
      </c>
      <c r="AM457" s="177"/>
      <c r="AN457" s="177">
        <v>0</v>
      </c>
      <c r="AO457" s="173">
        <f t="shared" si="40"/>
        <v>2492.6699999999996</v>
      </c>
      <c r="AP457" s="177">
        <f t="shared" si="41"/>
        <v>276.96000000000049</v>
      </c>
      <c r="AQ457" s="50" t="s">
        <v>267</v>
      </c>
      <c r="AR457" s="58" t="s">
        <v>206</v>
      </c>
    </row>
    <row r="458" spans="1:44" s="5" customFormat="1" ht="50.15" customHeight="1">
      <c r="A458" s="190" t="s">
        <v>160</v>
      </c>
      <c r="B458" s="14" t="s">
        <v>161</v>
      </c>
      <c r="C458" s="14" t="s">
        <v>139</v>
      </c>
      <c r="D458" s="14" t="s">
        <v>162</v>
      </c>
      <c r="E458" s="14" t="s">
        <v>166</v>
      </c>
      <c r="F458" s="14" t="s">
        <v>164</v>
      </c>
      <c r="G458" s="39" t="s">
        <v>1104</v>
      </c>
      <c r="H458" s="14" t="s">
        <v>32</v>
      </c>
      <c r="I458" s="202">
        <v>39722</v>
      </c>
      <c r="J458" s="177">
        <v>1625</v>
      </c>
      <c r="K458" s="177">
        <f t="shared" si="26"/>
        <v>162.5</v>
      </c>
      <c r="L458" s="177">
        <f t="shared" si="27"/>
        <v>1462.5</v>
      </c>
      <c r="M458" s="177">
        <v>0</v>
      </c>
      <c r="N458" s="177">
        <v>0</v>
      </c>
      <c r="O458" s="177">
        <v>0</v>
      </c>
      <c r="P458" s="177">
        <v>0</v>
      </c>
      <c r="Q458" s="177">
        <v>0</v>
      </c>
      <c r="R458" s="177">
        <v>0</v>
      </c>
      <c r="S458" s="177">
        <v>0</v>
      </c>
      <c r="T458" s="177">
        <v>0</v>
      </c>
      <c r="U458" s="177">
        <v>0</v>
      </c>
      <c r="V458" s="15">
        <v>0</v>
      </c>
      <c r="W458" s="177">
        <v>99.13</v>
      </c>
      <c r="X458" s="177">
        <v>292.5</v>
      </c>
      <c r="Y458" s="177">
        <v>292.5</v>
      </c>
      <c r="Z458" s="177">
        <v>292.5</v>
      </c>
      <c r="AA458" s="177">
        <v>292.5</v>
      </c>
      <c r="AB458" s="177">
        <v>0</v>
      </c>
      <c r="AC458" s="177">
        <v>193.37</v>
      </c>
      <c r="AD458" s="177">
        <v>0</v>
      </c>
      <c r="AE458" s="177">
        <v>0</v>
      </c>
      <c r="AF458" s="177">
        <v>0</v>
      </c>
      <c r="AG458" s="177">
        <v>0</v>
      </c>
      <c r="AH458" s="177">
        <v>0</v>
      </c>
      <c r="AI458" s="177">
        <v>0</v>
      </c>
      <c r="AJ458" s="177">
        <v>0</v>
      </c>
      <c r="AK458" s="177">
        <v>0</v>
      </c>
      <c r="AL458" s="177">
        <v>0</v>
      </c>
      <c r="AM458" s="177"/>
      <c r="AN458" s="177">
        <v>0</v>
      </c>
      <c r="AO458" s="173">
        <f t="shared" si="40"/>
        <v>1462.5</v>
      </c>
      <c r="AP458" s="177">
        <f t="shared" si="41"/>
        <v>162.5</v>
      </c>
      <c r="AQ458" s="50" t="s">
        <v>1593</v>
      </c>
      <c r="AR458" s="58" t="s">
        <v>1286</v>
      </c>
    </row>
    <row r="459" spans="1:44" s="5" customFormat="1" ht="50.15" customHeight="1">
      <c r="A459" s="190" t="s">
        <v>165</v>
      </c>
      <c r="B459" s="14" t="s">
        <v>161</v>
      </c>
      <c r="C459" s="14" t="s">
        <v>139</v>
      </c>
      <c r="D459" s="14" t="s">
        <v>162</v>
      </c>
      <c r="E459" s="14" t="s">
        <v>163</v>
      </c>
      <c r="F459" s="14" t="s">
        <v>164</v>
      </c>
      <c r="G459" s="39" t="s">
        <v>1104</v>
      </c>
      <c r="H459" s="14" t="s">
        <v>32</v>
      </c>
      <c r="I459" s="202">
        <v>39722</v>
      </c>
      <c r="J459" s="177">
        <v>1625</v>
      </c>
      <c r="K459" s="177">
        <f t="shared" si="26"/>
        <v>162.5</v>
      </c>
      <c r="L459" s="177">
        <f t="shared" si="27"/>
        <v>1462.5</v>
      </c>
      <c r="M459" s="177">
        <v>0</v>
      </c>
      <c r="N459" s="177">
        <v>0</v>
      </c>
      <c r="O459" s="177">
        <v>0</v>
      </c>
      <c r="P459" s="177">
        <v>0</v>
      </c>
      <c r="Q459" s="177">
        <v>0</v>
      </c>
      <c r="R459" s="177">
        <v>0</v>
      </c>
      <c r="S459" s="177">
        <v>0</v>
      </c>
      <c r="T459" s="177">
        <v>0</v>
      </c>
      <c r="U459" s="177">
        <v>0</v>
      </c>
      <c r="V459" s="15">
        <v>0</v>
      </c>
      <c r="W459" s="177">
        <v>99.13</v>
      </c>
      <c r="X459" s="177">
        <v>292.5</v>
      </c>
      <c r="Y459" s="177">
        <v>292.5</v>
      </c>
      <c r="Z459" s="177">
        <v>292.5</v>
      </c>
      <c r="AA459" s="177">
        <v>292.5</v>
      </c>
      <c r="AB459" s="177">
        <v>0</v>
      </c>
      <c r="AC459" s="177">
        <v>193.37</v>
      </c>
      <c r="AD459" s="177">
        <v>0</v>
      </c>
      <c r="AE459" s="177">
        <v>0</v>
      </c>
      <c r="AF459" s="177">
        <v>0</v>
      </c>
      <c r="AG459" s="177">
        <v>0</v>
      </c>
      <c r="AH459" s="177">
        <v>0</v>
      </c>
      <c r="AI459" s="177">
        <v>0</v>
      </c>
      <c r="AJ459" s="177">
        <v>0</v>
      </c>
      <c r="AK459" s="177">
        <v>0</v>
      </c>
      <c r="AL459" s="177">
        <v>0</v>
      </c>
      <c r="AM459" s="177"/>
      <c r="AN459" s="177">
        <v>0</v>
      </c>
      <c r="AO459" s="173">
        <f t="shared" si="40"/>
        <v>1462.5</v>
      </c>
      <c r="AP459" s="177">
        <f t="shared" si="41"/>
        <v>162.5</v>
      </c>
      <c r="AQ459" s="50" t="s">
        <v>1737</v>
      </c>
      <c r="AR459" s="58" t="s">
        <v>1108</v>
      </c>
    </row>
    <row r="460" spans="1:44" s="5" customFormat="1" ht="50.15" customHeight="1">
      <c r="A460" s="190" t="s">
        <v>168</v>
      </c>
      <c r="B460" s="14" t="s">
        <v>1845</v>
      </c>
      <c r="C460" s="14" t="s">
        <v>139</v>
      </c>
      <c r="D460" s="14" t="s">
        <v>162</v>
      </c>
      <c r="E460" s="14" t="s">
        <v>169</v>
      </c>
      <c r="F460" s="14" t="s">
        <v>167</v>
      </c>
      <c r="G460" s="39" t="s">
        <v>1104</v>
      </c>
      <c r="H460" s="14" t="s">
        <v>32</v>
      </c>
      <c r="I460" s="202">
        <v>39722</v>
      </c>
      <c r="J460" s="177">
        <v>1625</v>
      </c>
      <c r="K460" s="177">
        <f t="shared" si="26"/>
        <v>162.5</v>
      </c>
      <c r="L460" s="177">
        <f t="shared" si="27"/>
        <v>1462.5</v>
      </c>
      <c r="M460" s="177">
        <v>0</v>
      </c>
      <c r="N460" s="177">
        <v>0</v>
      </c>
      <c r="O460" s="177">
        <v>0</v>
      </c>
      <c r="P460" s="177">
        <v>0</v>
      </c>
      <c r="Q460" s="177">
        <v>0</v>
      </c>
      <c r="R460" s="177">
        <v>0</v>
      </c>
      <c r="S460" s="177">
        <v>0</v>
      </c>
      <c r="T460" s="177">
        <v>0</v>
      </c>
      <c r="U460" s="177">
        <v>0</v>
      </c>
      <c r="V460" s="15">
        <v>0</v>
      </c>
      <c r="W460" s="177">
        <v>0</v>
      </c>
      <c r="X460" s="177">
        <v>292.5</v>
      </c>
      <c r="Y460" s="177">
        <v>292.5</v>
      </c>
      <c r="Z460" s="177">
        <v>292.5</v>
      </c>
      <c r="AA460" s="177">
        <v>292.5</v>
      </c>
      <c r="AB460" s="177">
        <v>0</v>
      </c>
      <c r="AC460" s="177">
        <v>292.5</v>
      </c>
      <c r="AD460" s="177">
        <v>0</v>
      </c>
      <c r="AE460" s="177">
        <v>0</v>
      </c>
      <c r="AF460" s="177">
        <v>0</v>
      </c>
      <c r="AG460" s="177">
        <v>0</v>
      </c>
      <c r="AH460" s="177">
        <v>0</v>
      </c>
      <c r="AI460" s="177">
        <v>0</v>
      </c>
      <c r="AJ460" s="177">
        <v>0</v>
      </c>
      <c r="AK460" s="177">
        <v>0</v>
      </c>
      <c r="AL460" s="177">
        <v>0</v>
      </c>
      <c r="AM460" s="177"/>
      <c r="AN460" s="177">
        <v>0</v>
      </c>
      <c r="AO460" s="173">
        <f t="shared" si="40"/>
        <v>1462.5</v>
      </c>
      <c r="AP460" s="177">
        <f t="shared" si="41"/>
        <v>162.5</v>
      </c>
      <c r="AQ460" s="50" t="s">
        <v>1740</v>
      </c>
      <c r="AR460" s="58" t="s">
        <v>1518</v>
      </c>
    </row>
    <row r="461" spans="1:44" s="5" customFormat="1" ht="50.15" customHeight="1">
      <c r="A461" s="174" t="s">
        <v>968</v>
      </c>
      <c r="B461" s="14" t="s">
        <v>1669</v>
      </c>
      <c r="C461" s="14" t="s">
        <v>969</v>
      </c>
      <c r="D461" s="14" t="s">
        <v>970</v>
      </c>
      <c r="E461" s="14" t="s">
        <v>971</v>
      </c>
      <c r="F461" s="14" t="s">
        <v>972</v>
      </c>
      <c r="G461" s="39" t="s">
        <v>1104</v>
      </c>
      <c r="H461" s="14" t="s">
        <v>25</v>
      </c>
      <c r="I461" s="202">
        <v>41518</v>
      </c>
      <c r="J461" s="177">
        <v>16655.36</v>
      </c>
      <c r="K461" s="177">
        <f t="shared" si="26"/>
        <v>1665.5360000000001</v>
      </c>
      <c r="L461" s="177">
        <f t="shared" si="27"/>
        <v>14989.824000000001</v>
      </c>
      <c r="M461" s="177">
        <v>0</v>
      </c>
      <c r="N461" s="177">
        <v>0</v>
      </c>
      <c r="O461" s="177">
        <v>0</v>
      </c>
      <c r="P461" s="177">
        <v>0</v>
      </c>
      <c r="Q461" s="177">
        <v>0</v>
      </c>
      <c r="R461" s="177">
        <v>0</v>
      </c>
      <c r="S461" s="177">
        <v>0</v>
      </c>
      <c r="T461" s="177">
        <v>0</v>
      </c>
      <c r="U461" s="177">
        <v>0</v>
      </c>
      <c r="V461" s="15">
        <v>0</v>
      </c>
      <c r="W461" s="177">
        <v>0</v>
      </c>
      <c r="X461" s="177">
        <v>0</v>
      </c>
      <c r="Y461" s="177">
        <v>0</v>
      </c>
      <c r="Z461" s="177">
        <v>0</v>
      </c>
      <c r="AA461" s="177">
        <v>0</v>
      </c>
      <c r="AB461" s="177">
        <v>0</v>
      </c>
      <c r="AC461" s="177">
        <v>999.31</v>
      </c>
      <c r="AD461" s="177">
        <v>2997.96</v>
      </c>
      <c r="AE461" s="177">
        <v>2997.96</v>
      </c>
      <c r="AF461" s="177">
        <v>0</v>
      </c>
      <c r="AG461" s="177">
        <v>2997.96</v>
      </c>
      <c r="AH461" s="177">
        <v>0</v>
      </c>
      <c r="AI461" s="177">
        <v>2997.96</v>
      </c>
      <c r="AJ461" s="177">
        <v>1998.67</v>
      </c>
      <c r="AK461" s="177">
        <v>0</v>
      </c>
      <c r="AL461" s="177">
        <v>0</v>
      </c>
      <c r="AM461" s="177"/>
      <c r="AN461" s="177">
        <v>0</v>
      </c>
      <c r="AO461" s="173">
        <f t="shared" si="40"/>
        <v>14989.819999999998</v>
      </c>
      <c r="AP461" s="177">
        <f t="shared" si="41"/>
        <v>1665.5400000000027</v>
      </c>
      <c r="AQ461" s="50" t="s">
        <v>1585</v>
      </c>
      <c r="AR461" s="58" t="s">
        <v>1681</v>
      </c>
    </row>
    <row r="462" spans="1:44" s="5" customFormat="1" ht="50.15" customHeight="1">
      <c r="A462" s="190" t="s">
        <v>973</v>
      </c>
      <c r="B462" s="14" t="s">
        <v>1669</v>
      </c>
      <c r="C462" s="14" t="s">
        <v>969</v>
      </c>
      <c r="D462" s="14" t="s">
        <v>970</v>
      </c>
      <c r="E462" s="14" t="s">
        <v>974</v>
      </c>
      <c r="F462" s="14" t="s">
        <v>972</v>
      </c>
      <c r="G462" s="39" t="s">
        <v>1104</v>
      </c>
      <c r="H462" s="14" t="s">
        <v>25</v>
      </c>
      <c r="I462" s="202">
        <v>41518</v>
      </c>
      <c r="J462" s="177">
        <v>16655.36</v>
      </c>
      <c r="K462" s="177">
        <f t="shared" si="26"/>
        <v>1665.5360000000001</v>
      </c>
      <c r="L462" s="177">
        <f t="shared" si="27"/>
        <v>14989.824000000001</v>
      </c>
      <c r="M462" s="177">
        <v>0</v>
      </c>
      <c r="N462" s="177">
        <v>0</v>
      </c>
      <c r="O462" s="177">
        <v>0</v>
      </c>
      <c r="P462" s="177">
        <v>0</v>
      </c>
      <c r="Q462" s="177">
        <v>0</v>
      </c>
      <c r="R462" s="177">
        <v>0</v>
      </c>
      <c r="S462" s="177">
        <v>0</v>
      </c>
      <c r="T462" s="177">
        <v>0</v>
      </c>
      <c r="U462" s="177">
        <v>0</v>
      </c>
      <c r="V462" s="15">
        <v>0</v>
      </c>
      <c r="W462" s="177">
        <v>0</v>
      </c>
      <c r="X462" s="177">
        <v>0</v>
      </c>
      <c r="Y462" s="177">
        <v>0</v>
      </c>
      <c r="Z462" s="177">
        <v>0</v>
      </c>
      <c r="AA462" s="177">
        <v>0</v>
      </c>
      <c r="AB462" s="177">
        <v>0</v>
      </c>
      <c r="AC462" s="177">
        <v>999.31</v>
      </c>
      <c r="AD462" s="177">
        <v>2997.96</v>
      </c>
      <c r="AE462" s="177">
        <v>2997.96</v>
      </c>
      <c r="AF462" s="177">
        <v>0</v>
      </c>
      <c r="AG462" s="177">
        <v>2997.96</v>
      </c>
      <c r="AH462" s="177">
        <v>0</v>
      </c>
      <c r="AI462" s="177">
        <v>2997.96</v>
      </c>
      <c r="AJ462" s="177">
        <v>1998.67</v>
      </c>
      <c r="AK462" s="177">
        <v>0</v>
      </c>
      <c r="AL462" s="177">
        <v>0</v>
      </c>
      <c r="AM462" s="177"/>
      <c r="AN462" s="177">
        <v>0</v>
      </c>
      <c r="AO462" s="173">
        <f t="shared" si="40"/>
        <v>14989.819999999998</v>
      </c>
      <c r="AP462" s="177">
        <f t="shared" si="41"/>
        <v>1665.5400000000027</v>
      </c>
      <c r="AQ462" s="50" t="s">
        <v>1763</v>
      </c>
      <c r="AR462" s="58" t="s">
        <v>1826</v>
      </c>
    </row>
    <row r="463" spans="1:44" s="5" customFormat="1" ht="50.15" customHeight="1">
      <c r="A463" s="190" t="s">
        <v>975</v>
      </c>
      <c r="B463" s="14" t="s">
        <v>1669</v>
      </c>
      <c r="C463" s="14" t="s">
        <v>969</v>
      </c>
      <c r="D463" s="14" t="s">
        <v>970</v>
      </c>
      <c r="E463" s="14" t="s">
        <v>976</v>
      </c>
      <c r="F463" s="14" t="s">
        <v>972</v>
      </c>
      <c r="G463" s="39" t="s">
        <v>1104</v>
      </c>
      <c r="H463" s="14" t="s">
        <v>25</v>
      </c>
      <c r="I463" s="202">
        <v>41518</v>
      </c>
      <c r="J463" s="177">
        <v>16655.36</v>
      </c>
      <c r="K463" s="177">
        <f t="shared" si="26"/>
        <v>1665.5360000000001</v>
      </c>
      <c r="L463" s="177">
        <f t="shared" si="27"/>
        <v>14989.824000000001</v>
      </c>
      <c r="M463" s="177">
        <v>0</v>
      </c>
      <c r="N463" s="177">
        <v>0</v>
      </c>
      <c r="O463" s="177">
        <v>0</v>
      </c>
      <c r="P463" s="177">
        <v>0</v>
      </c>
      <c r="Q463" s="177">
        <v>0</v>
      </c>
      <c r="R463" s="177">
        <v>0</v>
      </c>
      <c r="S463" s="177">
        <v>0</v>
      </c>
      <c r="T463" s="177">
        <v>0</v>
      </c>
      <c r="U463" s="177">
        <v>0</v>
      </c>
      <c r="V463" s="15">
        <v>0</v>
      </c>
      <c r="W463" s="177">
        <v>0</v>
      </c>
      <c r="X463" s="177">
        <v>0</v>
      </c>
      <c r="Y463" s="177">
        <v>0</v>
      </c>
      <c r="Z463" s="177">
        <v>0</v>
      </c>
      <c r="AA463" s="177">
        <v>0</v>
      </c>
      <c r="AB463" s="177">
        <v>0</v>
      </c>
      <c r="AC463" s="177">
        <v>999.31</v>
      </c>
      <c r="AD463" s="177">
        <v>2997.96</v>
      </c>
      <c r="AE463" s="177">
        <v>2997.96</v>
      </c>
      <c r="AF463" s="177">
        <v>0</v>
      </c>
      <c r="AG463" s="177">
        <v>2997.96</v>
      </c>
      <c r="AH463" s="177">
        <v>0</v>
      </c>
      <c r="AI463" s="177">
        <v>2997.96</v>
      </c>
      <c r="AJ463" s="177">
        <v>1998.67</v>
      </c>
      <c r="AK463" s="177">
        <v>0</v>
      </c>
      <c r="AL463" s="177">
        <v>0</v>
      </c>
      <c r="AM463" s="177"/>
      <c r="AN463" s="177">
        <v>0</v>
      </c>
      <c r="AO463" s="173">
        <f t="shared" si="40"/>
        <v>14989.819999999998</v>
      </c>
      <c r="AP463" s="177">
        <f t="shared" si="41"/>
        <v>1665.5400000000027</v>
      </c>
      <c r="AQ463" s="50" t="s">
        <v>1763</v>
      </c>
      <c r="AR463" s="58" t="s">
        <v>1826</v>
      </c>
    </row>
    <row r="464" spans="1:44" s="5" customFormat="1" ht="50.15" customHeight="1">
      <c r="A464" s="190" t="s">
        <v>1820</v>
      </c>
      <c r="B464" s="14" t="s">
        <v>1115</v>
      </c>
      <c r="C464" s="179" t="s">
        <v>1116</v>
      </c>
      <c r="D464" s="14" t="s">
        <v>944</v>
      </c>
      <c r="E464" s="14" t="s">
        <v>1821</v>
      </c>
      <c r="F464" s="39" t="s">
        <v>1822</v>
      </c>
      <c r="G464" s="14" t="s">
        <v>1104</v>
      </c>
      <c r="H464" s="14" t="s">
        <v>32</v>
      </c>
      <c r="I464" s="191">
        <v>42887</v>
      </c>
      <c r="J464" s="177">
        <v>895</v>
      </c>
      <c r="K464" s="177">
        <f t="shared" si="26"/>
        <v>89.5</v>
      </c>
      <c r="L464" s="177">
        <f t="shared" si="27"/>
        <v>805.5</v>
      </c>
      <c r="M464" s="177">
        <v>0</v>
      </c>
      <c r="N464" s="177">
        <v>0</v>
      </c>
      <c r="O464" s="177">
        <v>0</v>
      </c>
      <c r="P464" s="177">
        <v>0</v>
      </c>
      <c r="Q464" s="177">
        <v>0</v>
      </c>
      <c r="R464" s="177">
        <v>0</v>
      </c>
      <c r="S464" s="177">
        <v>0</v>
      </c>
      <c r="T464" s="177">
        <v>0</v>
      </c>
      <c r="U464" s="177">
        <v>0</v>
      </c>
      <c r="V464" s="177">
        <v>0</v>
      </c>
      <c r="W464" s="177">
        <v>0</v>
      </c>
      <c r="X464" s="177">
        <v>0</v>
      </c>
      <c r="Y464" s="177">
        <v>0</v>
      </c>
      <c r="Z464" s="177">
        <v>0</v>
      </c>
      <c r="AA464" s="177">
        <v>0</v>
      </c>
      <c r="AB464" s="177">
        <v>0</v>
      </c>
      <c r="AC464" s="177">
        <v>0</v>
      </c>
      <c r="AD464" s="177">
        <v>0</v>
      </c>
      <c r="AE464" s="177">
        <v>0</v>
      </c>
      <c r="AF464" s="177">
        <v>0</v>
      </c>
      <c r="AG464" s="177">
        <v>0</v>
      </c>
      <c r="AH464" s="177">
        <v>0</v>
      </c>
      <c r="AI464" s="177">
        <v>94</v>
      </c>
      <c r="AJ464" s="177">
        <v>161.1</v>
      </c>
      <c r="AK464" s="177">
        <v>161.1</v>
      </c>
      <c r="AL464" s="177">
        <v>161.1</v>
      </c>
      <c r="AM464" s="177"/>
      <c r="AN464" s="204">
        <v>161.1</v>
      </c>
      <c r="AO464" s="173">
        <f t="shared" si="40"/>
        <v>738.4</v>
      </c>
      <c r="AP464" s="177">
        <f t="shared" si="41"/>
        <v>156.60000000000002</v>
      </c>
      <c r="AQ464" s="14" t="s">
        <v>1912</v>
      </c>
      <c r="AR464" s="36" t="s">
        <v>1913</v>
      </c>
    </row>
    <row r="465" spans="1:44" s="5" customFormat="1" ht="50.15" customHeight="1">
      <c r="A465" s="190" t="s">
        <v>1832</v>
      </c>
      <c r="B465" s="14" t="s">
        <v>1115</v>
      </c>
      <c r="C465" s="179" t="s">
        <v>1116</v>
      </c>
      <c r="D465" s="14" t="s">
        <v>944</v>
      </c>
      <c r="E465" s="14" t="s">
        <v>1833</v>
      </c>
      <c r="F465" s="39" t="s">
        <v>1822</v>
      </c>
      <c r="G465" s="14" t="s">
        <v>1104</v>
      </c>
      <c r="H465" s="14" t="s">
        <v>32</v>
      </c>
      <c r="I465" s="191">
        <v>42929</v>
      </c>
      <c r="J465" s="177">
        <v>895</v>
      </c>
      <c r="K465" s="177">
        <f t="shared" si="26"/>
        <v>89.5</v>
      </c>
      <c r="L465" s="177">
        <f t="shared" si="27"/>
        <v>805.5</v>
      </c>
      <c r="M465" s="177">
        <v>0</v>
      </c>
      <c r="N465" s="177">
        <v>0</v>
      </c>
      <c r="O465" s="177">
        <v>0</v>
      </c>
      <c r="P465" s="177">
        <v>0</v>
      </c>
      <c r="Q465" s="177">
        <v>0</v>
      </c>
      <c r="R465" s="177">
        <v>0</v>
      </c>
      <c r="S465" s="177">
        <v>0</v>
      </c>
      <c r="T465" s="177">
        <v>0</v>
      </c>
      <c r="U465" s="177">
        <v>0</v>
      </c>
      <c r="V465" s="177">
        <v>0</v>
      </c>
      <c r="W465" s="177">
        <v>0</v>
      </c>
      <c r="X465" s="177">
        <v>0</v>
      </c>
      <c r="Y465" s="177">
        <v>0</v>
      </c>
      <c r="Z465" s="177">
        <v>0</v>
      </c>
      <c r="AA465" s="177">
        <v>0</v>
      </c>
      <c r="AB465" s="177">
        <v>0</v>
      </c>
      <c r="AC465" s="177">
        <v>0</v>
      </c>
      <c r="AD465" s="177">
        <v>0</v>
      </c>
      <c r="AE465" s="177">
        <v>0</v>
      </c>
      <c r="AF465" s="177">
        <v>0</v>
      </c>
      <c r="AG465" s="177">
        <v>0</v>
      </c>
      <c r="AH465" s="177">
        <v>0</v>
      </c>
      <c r="AI465" s="177">
        <v>80.55</v>
      </c>
      <c r="AJ465" s="177">
        <v>161.1</v>
      </c>
      <c r="AK465" s="177">
        <v>161.1</v>
      </c>
      <c r="AL465" s="177">
        <v>161.1</v>
      </c>
      <c r="AM465" s="177"/>
      <c r="AN465" s="204">
        <v>161.1</v>
      </c>
      <c r="AO465" s="173">
        <f t="shared" si="40"/>
        <v>724.95</v>
      </c>
      <c r="AP465" s="177">
        <f t="shared" si="41"/>
        <v>170.04999999999995</v>
      </c>
      <c r="AQ465" s="14" t="s">
        <v>1539</v>
      </c>
      <c r="AR465" s="36" t="s">
        <v>1834</v>
      </c>
    </row>
    <row r="466" spans="1:44" s="5" customFormat="1" ht="50.15" customHeight="1">
      <c r="A466" s="190" t="s">
        <v>365</v>
      </c>
      <c r="B466" s="14" t="s">
        <v>360</v>
      </c>
      <c r="C466" s="14" t="s">
        <v>362</v>
      </c>
      <c r="D466" s="14" t="s">
        <v>363</v>
      </c>
      <c r="E466" s="14" t="s">
        <v>366</v>
      </c>
      <c r="F466" s="14" t="s">
        <v>364</v>
      </c>
      <c r="G466" s="39" t="s">
        <v>1104</v>
      </c>
      <c r="H466" s="14" t="s">
        <v>33</v>
      </c>
      <c r="I466" s="202">
        <v>39326</v>
      </c>
      <c r="J466" s="177">
        <v>1442</v>
      </c>
      <c r="K466" s="177">
        <f t="shared" si="26"/>
        <v>144.20000000000002</v>
      </c>
      <c r="L466" s="177">
        <f t="shared" si="27"/>
        <v>1297.8</v>
      </c>
      <c r="M466" s="177">
        <v>0</v>
      </c>
      <c r="N466" s="177">
        <v>0</v>
      </c>
      <c r="O466" s="177">
        <v>0</v>
      </c>
      <c r="P466" s="177">
        <v>0</v>
      </c>
      <c r="Q466" s="177">
        <v>0</v>
      </c>
      <c r="R466" s="177">
        <v>0</v>
      </c>
      <c r="S466" s="177">
        <v>0</v>
      </c>
      <c r="T466" s="177">
        <v>0</v>
      </c>
      <c r="U466" s="177">
        <v>0</v>
      </c>
      <c r="V466" s="15">
        <v>86.52</v>
      </c>
      <c r="W466" s="177">
        <v>259.56</v>
      </c>
      <c r="X466" s="177">
        <v>259.56</v>
      </c>
      <c r="Y466" s="177">
        <v>259.56</v>
      </c>
      <c r="Z466" s="177">
        <v>259.56</v>
      </c>
      <c r="AA466" s="177">
        <v>173.04</v>
      </c>
      <c r="AB466" s="177">
        <v>0</v>
      </c>
      <c r="AC466" s="177">
        <v>0</v>
      </c>
      <c r="AD466" s="177">
        <v>0</v>
      </c>
      <c r="AE466" s="177">
        <v>0</v>
      </c>
      <c r="AF466" s="177">
        <v>0</v>
      </c>
      <c r="AG466" s="177">
        <v>0</v>
      </c>
      <c r="AH466" s="177">
        <v>0</v>
      </c>
      <c r="AI466" s="177">
        <v>0</v>
      </c>
      <c r="AJ466" s="177">
        <v>0</v>
      </c>
      <c r="AK466" s="177">
        <v>0</v>
      </c>
      <c r="AL466" s="177"/>
      <c r="AM466" s="177"/>
      <c r="AN466" s="177">
        <v>0</v>
      </c>
      <c r="AO466" s="173">
        <f t="shared" si="40"/>
        <v>1297.8</v>
      </c>
      <c r="AP466" s="177">
        <f t="shared" si="41"/>
        <v>144.20000000000005</v>
      </c>
      <c r="AQ466" s="50" t="s">
        <v>1585</v>
      </c>
      <c r="AR466" s="58" t="s">
        <v>1278</v>
      </c>
    </row>
    <row r="467" spans="1:44" s="5" customFormat="1" ht="50.15" customHeight="1">
      <c r="A467" s="190" t="s">
        <v>367</v>
      </c>
      <c r="B467" s="14" t="s">
        <v>360</v>
      </c>
      <c r="C467" s="14" t="s">
        <v>362</v>
      </c>
      <c r="D467" s="14" t="s">
        <v>363</v>
      </c>
      <c r="E467" s="14" t="s">
        <v>368</v>
      </c>
      <c r="F467" s="14" t="s">
        <v>364</v>
      </c>
      <c r="G467" s="39" t="s">
        <v>1104</v>
      </c>
      <c r="H467" s="14" t="s">
        <v>33</v>
      </c>
      <c r="I467" s="202">
        <v>39326</v>
      </c>
      <c r="J467" s="177">
        <v>1442</v>
      </c>
      <c r="K467" s="177">
        <f t="shared" si="26"/>
        <v>144.20000000000002</v>
      </c>
      <c r="L467" s="177">
        <f t="shared" si="27"/>
        <v>1297.8</v>
      </c>
      <c r="M467" s="177">
        <v>0</v>
      </c>
      <c r="N467" s="177">
        <v>0</v>
      </c>
      <c r="O467" s="177">
        <v>0</v>
      </c>
      <c r="P467" s="177">
        <v>0</v>
      </c>
      <c r="Q467" s="177">
        <v>0</v>
      </c>
      <c r="R467" s="177">
        <v>0</v>
      </c>
      <c r="S467" s="177">
        <v>0</v>
      </c>
      <c r="T467" s="177">
        <v>0</v>
      </c>
      <c r="U467" s="177">
        <v>0</v>
      </c>
      <c r="V467" s="15">
        <v>86.52</v>
      </c>
      <c r="W467" s="177">
        <v>259.56</v>
      </c>
      <c r="X467" s="177">
        <v>259.56</v>
      </c>
      <c r="Y467" s="177">
        <v>259.56</v>
      </c>
      <c r="Z467" s="177">
        <v>259.56</v>
      </c>
      <c r="AA467" s="177">
        <v>173.04</v>
      </c>
      <c r="AB467" s="177">
        <v>0</v>
      </c>
      <c r="AC467" s="177">
        <v>0</v>
      </c>
      <c r="AD467" s="177">
        <v>0</v>
      </c>
      <c r="AE467" s="177">
        <v>0</v>
      </c>
      <c r="AF467" s="177">
        <v>0</v>
      </c>
      <c r="AG467" s="177">
        <v>0</v>
      </c>
      <c r="AH467" s="177">
        <v>0</v>
      </c>
      <c r="AI467" s="177">
        <v>0</v>
      </c>
      <c r="AJ467" s="177">
        <v>0</v>
      </c>
      <c r="AK467" s="177">
        <v>0</v>
      </c>
      <c r="AL467" s="177"/>
      <c r="AM467" s="177"/>
      <c r="AN467" s="177">
        <v>0</v>
      </c>
      <c r="AO467" s="173">
        <f t="shared" si="40"/>
        <v>1297.8</v>
      </c>
      <c r="AP467" s="177">
        <f t="shared" si="41"/>
        <v>144.20000000000005</v>
      </c>
      <c r="AQ467" s="50" t="s">
        <v>171</v>
      </c>
      <c r="AR467" s="58" t="s">
        <v>1286</v>
      </c>
    </row>
    <row r="468" spans="1:44" s="5" customFormat="1" ht="50.15" customHeight="1">
      <c r="A468" s="190" t="s">
        <v>370</v>
      </c>
      <c r="B468" s="14" t="s">
        <v>360</v>
      </c>
      <c r="C468" s="39" t="s">
        <v>109</v>
      </c>
      <c r="D468" s="14" t="s">
        <v>96</v>
      </c>
      <c r="E468" s="14" t="s">
        <v>371</v>
      </c>
      <c r="F468" s="14" t="s">
        <v>369</v>
      </c>
      <c r="G468" s="39" t="s">
        <v>1104</v>
      </c>
      <c r="H468" s="14" t="s">
        <v>32</v>
      </c>
      <c r="I468" s="202">
        <v>39783</v>
      </c>
      <c r="J468" s="177">
        <v>620</v>
      </c>
      <c r="K468" s="177">
        <f t="shared" si="26"/>
        <v>62</v>
      </c>
      <c r="L468" s="177">
        <f t="shared" si="27"/>
        <v>558</v>
      </c>
      <c r="M468" s="177">
        <v>0</v>
      </c>
      <c r="N468" s="177">
        <v>0</v>
      </c>
      <c r="O468" s="177">
        <v>0</v>
      </c>
      <c r="P468" s="177">
        <v>0</v>
      </c>
      <c r="Q468" s="177">
        <v>0</v>
      </c>
      <c r="R468" s="177">
        <v>0</v>
      </c>
      <c r="S468" s="177">
        <v>0</v>
      </c>
      <c r="T468" s="177">
        <v>0</v>
      </c>
      <c r="U468" s="177">
        <v>0</v>
      </c>
      <c r="V468" s="15">
        <v>0</v>
      </c>
      <c r="W468" s="177">
        <v>0</v>
      </c>
      <c r="X468" s="177">
        <v>111.6</v>
      </c>
      <c r="Y468" s="177">
        <v>111.6</v>
      </c>
      <c r="Z468" s="177">
        <v>111.6</v>
      </c>
      <c r="AA468" s="177">
        <v>111.6</v>
      </c>
      <c r="AB468" s="177">
        <v>0</v>
      </c>
      <c r="AC468" s="177">
        <v>111.6</v>
      </c>
      <c r="AD468" s="177">
        <v>0</v>
      </c>
      <c r="AE468" s="177">
        <v>0</v>
      </c>
      <c r="AF468" s="177">
        <v>0</v>
      </c>
      <c r="AG468" s="177">
        <v>0</v>
      </c>
      <c r="AH468" s="177">
        <v>0</v>
      </c>
      <c r="AI468" s="177">
        <v>0</v>
      </c>
      <c r="AJ468" s="177">
        <v>0</v>
      </c>
      <c r="AK468" s="177">
        <v>0</v>
      </c>
      <c r="AL468" s="177"/>
      <c r="AM468" s="177"/>
      <c r="AN468" s="177">
        <v>0</v>
      </c>
      <c r="AO468" s="173">
        <f t="shared" si="40"/>
        <v>558</v>
      </c>
      <c r="AP468" s="177">
        <f t="shared" si="41"/>
        <v>62</v>
      </c>
      <c r="AQ468" s="50" t="s">
        <v>1283</v>
      </c>
      <c r="AR468" s="58" t="s">
        <v>1108</v>
      </c>
    </row>
    <row r="469" spans="1:44" s="5" customFormat="1" ht="50.15" customHeight="1">
      <c r="A469" s="190" t="s">
        <v>372</v>
      </c>
      <c r="B469" s="14" t="s">
        <v>360</v>
      </c>
      <c r="C469" s="39" t="s">
        <v>109</v>
      </c>
      <c r="D469" s="14" t="s">
        <v>96</v>
      </c>
      <c r="E469" s="14" t="s">
        <v>373</v>
      </c>
      <c r="F469" s="14" t="s">
        <v>369</v>
      </c>
      <c r="G469" s="39" t="s">
        <v>1104</v>
      </c>
      <c r="H469" s="14" t="s">
        <v>32</v>
      </c>
      <c r="I469" s="202">
        <v>39783</v>
      </c>
      <c r="J469" s="177">
        <v>620</v>
      </c>
      <c r="K469" s="177">
        <f t="shared" si="26"/>
        <v>62</v>
      </c>
      <c r="L469" s="177">
        <f t="shared" si="27"/>
        <v>558</v>
      </c>
      <c r="M469" s="177">
        <v>0</v>
      </c>
      <c r="N469" s="177">
        <v>0</v>
      </c>
      <c r="O469" s="177">
        <v>0</v>
      </c>
      <c r="P469" s="177">
        <v>0</v>
      </c>
      <c r="Q469" s="177">
        <v>0</v>
      </c>
      <c r="R469" s="177">
        <v>0</v>
      </c>
      <c r="S469" s="177">
        <v>0</v>
      </c>
      <c r="T469" s="177">
        <v>0</v>
      </c>
      <c r="U469" s="177">
        <v>0</v>
      </c>
      <c r="V469" s="15">
        <v>0</v>
      </c>
      <c r="W469" s="177">
        <v>0</v>
      </c>
      <c r="X469" s="177">
        <v>111.6</v>
      </c>
      <c r="Y469" s="177">
        <v>111.6</v>
      </c>
      <c r="Z469" s="177">
        <v>111.6</v>
      </c>
      <c r="AA469" s="177">
        <v>111.6</v>
      </c>
      <c r="AB469" s="177">
        <v>0</v>
      </c>
      <c r="AC469" s="177">
        <v>111.6</v>
      </c>
      <c r="AD469" s="177">
        <v>0</v>
      </c>
      <c r="AE469" s="177">
        <v>0</v>
      </c>
      <c r="AF469" s="177">
        <v>0</v>
      </c>
      <c r="AG469" s="177">
        <v>0</v>
      </c>
      <c r="AH469" s="177">
        <v>0</v>
      </c>
      <c r="AI469" s="177">
        <v>0</v>
      </c>
      <c r="AJ469" s="177">
        <v>0</v>
      </c>
      <c r="AK469" s="177">
        <v>0</v>
      </c>
      <c r="AL469" s="177"/>
      <c r="AM469" s="177"/>
      <c r="AN469" s="177">
        <v>0</v>
      </c>
      <c r="AO469" s="173">
        <f t="shared" si="40"/>
        <v>558</v>
      </c>
      <c r="AP469" s="177">
        <f t="shared" si="41"/>
        <v>62</v>
      </c>
      <c r="AQ469" s="50" t="s">
        <v>1276</v>
      </c>
      <c r="AR469" s="58" t="s">
        <v>175</v>
      </c>
    </row>
    <row r="470" spans="1:44" s="5" customFormat="1" ht="50.15" customHeight="1">
      <c r="A470" s="190" t="s">
        <v>375</v>
      </c>
      <c r="B470" s="14" t="s">
        <v>360</v>
      </c>
      <c r="C470" s="39" t="s">
        <v>362</v>
      </c>
      <c r="D470" s="14" t="s">
        <v>363</v>
      </c>
      <c r="E470" s="14" t="s">
        <v>376</v>
      </c>
      <c r="F470" s="14" t="s">
        <v>374</v>
      </c>
      <c r="G470" s="39" t="s">
        <v>1104</v>
      </c>
      <c r="H470" s="14" t="s">
        <v>32</v>
      </c>
      <c r="I470" s="202">
        <v>40603</v>
      </c>
      <c r="J470" s="177">
        <v>1350</v>
      </c>
      <c r="K470" s="177">
        <f t="shared" si="26"/>
        <v>135</v>
      </c>
      <c r="L470" s="177">
        <f t="shared" si="27"/>
        <v>1215</v>
      </c>
      <c r="M470" s="177">
        <v>0</v>
      </c>
      <c r="N470" s="177">
        <v>0</v>
      </c>
      <c r="O470" s="177">
        <v>0</v>
      </c>
      <c r="P470" s="177">
        <v>0</v>
      </c>
      <c r="Q470" s="177">
        <v>0</v>
      </c>
      <c r="R470" s="177">
        <v>0</v>
      </c>
      <c r="S470" s="177">
        <v>0</v>
      </c>
      <c r="T470" s="177">
        <v>0</v>
      </c>
      <c r="U470" s="177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182.25</v>
      </c>
      <c r="AA470" s="177">
        <v>243</v>
      </c>
      <c r="AB470" s="177">
        <v>0</v>
      </c>
      <c r="AC470" s="15">
        <v>243</v>
      </c>
      <c r="AD470" s="177">
        <v>243</v>
      </c>
      <c r="AE470" s="177">
        <v>243</v>
      </c>
      <c r="AF470" s="177">
        <v>0</v>
      </c>
      <c r="AG470" s="177">
        <v>60.75</v>
      </c>
      <c r="AH470" s="177">
        <v>0</v>
      </c>
      <c r="AI470" s="177">
        <v>0</v>
      </c>
      <c r="AJ470" s="177">
        <v>0</v>
      </c>
      <c r="AK470" s="177">
        <v>0</v>
      </c>
      <c r="AL470" s="177"/>
      <c r="AM470" s="177"/>
      <c r="AN470" s="177">
        <v>0</v>
      </c>
      <c r="AO470" s="173">
        <f t="shared" si="40"/>
        <v>1215</v>
      </c>
      <c r="AP470" s="177">
        <f t="shared" si="41"/>
        <v>135</v>
      </c>
      <c r="AQ470" s="50" t="s">
        <v>1753</v>
      </c>
      <c r="AR470" s="58" t="s">
        <v>1323</v>
      </c>
    </row>
    <row r="471" spans="1:44" s="5" customFormat="1" ht="50.15" customHeight="1">
      <c r="A471" s="190" t="s">
        <v>378</v>
      </c>
      <c r="B471" s="14" t="s">
        <v>360</v>
      </c>
      <c r="C471" s="39" t="s">
        <v>362</v>
      </c>
      <c r="D471" s="14" t="s">
        <v>363</v>
      </c>
      <c r="E471" s="14" t="s">
        <v>379</v>
      </c>
      <c r="F471" s="14" t="s">
        <v>377</v>
      </c>
      <c r="G471" s="39" t="s">
        <v>1104</v>
      </c>
      <c r="H471" s="39" t="s">
        <v>18</v>
      </c>
      <c r="I471" s="202">
        <v>40878</v>
      </c>
      <c r="J471" s="177">
        <v>1345</v>
      </c>
      <c r="K471" s="177">
        <f t="shared" si="26"/>
        <v>134.5</v>
      </c>
      <c r="L471" s="177">
        <f t="shared" si="27"/>
        <v>1210.5</v>
      </c>
      <c r="M471" s="177">
        <v>0</v>
      </c>
      <c r="N471" s="177">
        <f>M471*10%</f>
        <v>0</v>
      </c>
      <c r="O471" s="177">
        <v>0</v>
      </c>
      <c r="P471" s="177">
        <v>0</v>
      </c>
      <c r="Q471" s="177">
        <v>0</v>
      </c>
      <c r="R471" s="177">
        <v>0</v>
      </c>
      <c r="S471" s="177">
        <v>0</v>
      </c>
      <c r="T471" s="177">
        <v>0</v>
      </c>
      <c r="U471" s="177">
        <v>0</v>
      </c>
      <c r="V471" s="15">
        <v>0</v>
      </c>
      <c r="W471" s="177">
        <v>0</v>
      </c>
      <c r="X471" s="177">
        <v>0</v>
      </c>
      <c r="Y471" s="177">
        <v>0</v>
      </c>
      <c r="Z471" s="177">
        <v>0</v>
      </c>
      <c r="AA471" s="177">
        <v>242.1</v>
      </c>
      <c r="AB471" s="177">
        <v>0</v>
      </c>
      <c r="AC471" s="177">
        <v>242.1</v>
      </c>
      <c r="AD471" s="177">
        <v>242.1</v>
      </c>
      <c r="AE471" s="177">
        <v>242.1</v>
      </c>
      <c r="AF471" s="177">
        <v>0</v>
      </c>
      <c r="AG471" s="177">
        <v>242.1</v>
      </c>
      <c r="AH471" s="177">
        <v>0</v>
      </c>
      <c r="AI471" s="177">
        <v>0</v>
      </c>
      <c r="AJ471" s="177">
        <v>0</v>
      </c>
      <c r="AK471" s="177">
        <v>0</v>
      </c>
      <c r="AL471" s="177"/>
      <c r="AM471" s="177"/>
      <c r="AN471" s="177">
        <v>0</v>
      </c>
      <c r="AO471" s="173">
        <f t="shared" si="40"/>
        <v>1210.5</v>
      </c>
      <c r="AP471" s="177">
        <f t="shared" si="41"/>
        <v>134.5</v>
      </c>
      <c r="AQ471" s="50" t="s">
        <v>344</v>
      </c>
      <c r="AR471" s="58" t="s">
        <v>189</v>
      </c>
    </row>
    <row r="472" spans="1:44" s="5" customFormat="1" ht="50.15" customHeight="1">
      <c r="A472" s="190" t="s">
        <v>380</v>
      </c>
      <c r="B472" s="14" t="s">
        <v>360</v>
      </c>
      <c r="C472" s="39" t="s">
        <v>362</v>
      </c>
      <c r="D472" s="14" t="s">
        <v>363</v>
      </c>
      <c r="E472" s="14" t="s">
        <v>381</v>
      </c>
      <c r="F472" s="14" t="s">
        <v>377</v>
      </c>
      <c r="G472" s="39" t="s">
        <v>1104</v>
      </c>
      <c r="H472" s="39" t="s">
        <v>18</v>
      </c>
      <c r="I472" s="202">
        <v>40878</v>
      </c>
      <c r="J472" s="177">
        <v>1345</v>
      </c>
      <c r="K472" s="177">
        <f t="shared" si="26"/>
        <v>134.5</v>
      </c>
      <c r="L472" s="177">
        <f t="shared" si="27"/>
        <v>1210.5</v>
      </c>
      <c r="M472" s="177">
        <v>0</v>
      </c>
      <c r="N472" s="177">
        <f>M472*10%</f>
        <v>0</v>
      </c>
      <c r="O472" s="177">
        <v>0</v>
      </c>
      <c r="P472" s="177">
        <v>0</v>
      </c>
      <c r="Q472" s="177">
        <v>0</v>
      </c>
      <c r="R472" s="177">
        <v>0</v>
      </c>
      <c r="S472" s="177">
        <v>0</v>
      </c>
      <c r="T472" s="177">
        <v>0</v>
      </c>
      <c r="U472" s="177">
        <v>0</v>
      </c>
      <c r="V472" s="15">
        <v>0</v>
      </c>
      <c r="W472" s="177">
        <v>0</v>
      </c>
      <c r="X472" s="177">
        <v>0</v>
      </c>
      <c r="Y472" s="177">
        <v>0</v>
      </c>
      <c r="Z472" s="177">
        <v>0</v>
      </c>
      <c r="AA472" s="177">
        <v>242.1</v>
      </c>
      <c r="AB472" s="177">
        <v>0</v>
      </c>
      <c r="AC472" s="177">
        <v>242.1</v>
      </c>
      <c r="AD472" s="177">
        <v>242.1</v>
      </c>
      <c r="AE472" s="177">
        <v>242.1</v>
      </c>
      <c r="AF472" s="177">
        <v>0</v>
      </c>
      <c r="AG472" s="177">
        <v>242.1</v>
      </c>
      <c r="AH472" s="177">
        <v>0</v>
      </c>
      <c r="AI472" s="177">
        <v>0</v>
      </c>
      <c r="AJ472" s="177">
        <v>0</v>
      </c>
      <c r="AK472" s="177">
        <v>0</v>
      </c>
      <c r="AL472" s="177"/>
      <c r="AM472" s="177"/>
      <c r="AN472" s="177">
        <v>0</v>
      </c>
      <c r="AO472" s="173">
        <f t="shared" si="40"/>
        <v>1210.5</v>
      </c>
      <c r="AP472" s="177">
        <f t="shared" si="41"/>
        <v>134.5</v>
      </c>
      <c r="AQ472" s="50" t="s">
        <v>1301</v>
      </c>
      <c r="AR472" s="58" t="s">
        <v>129</v>
      </c>
    </row>
    <row r="473" spans="1:44" s="5" customFormat="1" ht="50.15" customHeight="1">
      <c r="A473" s="200" t="s">
        <v>1507</v>
      </c>
      <c r="B473" s="193" t="s">
        <v>360</v>
      </c>
      <c r="C473" s="14" t="s">
        <v>679</v>
      </c>
      <c r="D473" s="194" t="s">
        <v>1504</v>
      </c>
      <c r="E473" s="195" t="s">
        <v>1505</v>
      </c>
      <c r="F473" s="199" t="s">
        <v>1506</v>
      </c>
      <c r="G473" s="14" t="s">
        <v>1104</v>
      </c>
      <c r="H473" s="39" t="s">
        <v>10</v>
      </c>
      <c r="I473" s="191">
        <v>42339</v>
      </c>
      <c r="J473" s="197">
        <v>744</v>
      </c>
      <c r="K473" s="177">
        <f t="shared" si="26"/>
        <v>74.400000000000006</v>
      </c>
      <c r="L473" s="177">
        <f t="shared" si="27"/>
        <v>669.6</v>
      </c>
      <c r="M473" s="177">
        <v>0</v>
      </c>
      <c r="N473" s="177">
        <v>0</v>
      </c>
      <c r="O473" s="177">
        <v>0</v>
      </c>
      <c r="P473" s="177">
        <v>0</v>
      </c>
      <c r="Q473" s="177">
        <v>0</v>
      </c>
      <c r="R473" s="177">
        <v>0</v>
      </c>
      <c r="S473" s="177">
        <v>0</v>
      </c>
      <c r="T473" s="177">
        <v>0</v>
      </c>
      <c r="U473" s="177">
        <v>0</v>
      </c>
      <c r="V473" s="177">
        <v>0</v>
      </c>
      <c r="W473" s="177">
        <v>0</v>
      </c>
      <c r="X473" s="177">
        <v>0</v>
      </c>
      <c r="Y473" s="177">
        <v>0</v>
      </c>
      <c r="Z473" s="177">
        <v>0</v>
      </c>
      <c r="AA473" s="177">
        <v>0</v>
      </c>
      <c r="AB473" s="177">
        <v>0</v>
      </c>
      <c r="AC473" s="177">
        <v>0</v>
      </c>
      <c r="AD473" s="177">
        <v>0</v>
      </c>
      <c r="AE473" s="177">
        <v>0</v>
      </c>
      <c r="AF473" s="177">
        <v>0</v>
      </c>
      <c r="AG473" s="177">
        <v>133.91999999999999</v>
      </c>
      <c r="AH473" s="177">
        <v>0</v>
      </c>
      <c r="AI473" s="177">
        <v>133.91999999999999</v>
      </c>
      <c r="AJ473" s="177">
        <v>133.91999999999999</v>
      </c>
      <c r="AK473" s="177">
        <v>133.91999999999999</v>
      </c>
      <c r="AL473" s="177">
        <v>133.91999999999999</v>
      </c>
      <c r="AM473" s="177"/>
      <c r="AN473" s="177">
        <v>0</v>
      </c>
      <c r="AO473" s="173">
        <f t="shared" si="40"/>
        <v>669.59999999999991</v>
      </c>
      <c r="AP473" s="177">
        <f t="shared" si="41"/>
        <v>74.400000000000091</v>
      </c>
      <c r="AQ473" s="50" t="s">
        <v>1763</v>
      </c>
      <c r="AR473" s="58" t="s">
        <v>1826</v>
      </c>
    </row>
    <row r="474" spans="1:44" s="5" customFormat="1" ht="50.15" customHeight="1">
      <c r="A474" s="198" t="s">
        <v>1744</v>
      </c>
      <c r="B474" s="193" t="s">
        <v>360</v>
      </c>
      <c r="C474" s="14" t="s">
        <v>1746</v>
      </c>
      <c r="D474" s="194" t="s">
        <v>363</v>
      </c>
      <c r="E474" s="195" t="s">
        <v>1747</v>
      </c>
      <c r="F474" s="199" t="s">
        <v>1749</v>
      </c>
      <c r="G474" s="14" t="s">
        <v>1104</v>
      </c>
      <c r="H474" s="39" t="s">
        <v>1684</v>
      </c>
      <c r="I474" s="191">
        <v>42664</v>
      </c>
      <c r="J474" s="197">
        <v>895</v>
      </c>
      <c r="K474" s="177">
        <f t="shared" si="26"/>
        <v>89.5</v>
      </c>
      <c r="L474" s="177">
        <f t="shared" si="27"/>
        <v>805.5</v>
      </c>
      <c r="M474" s="177">
        <v>0</v>
      </c>
      <c r="N474" s="177">
        <v>0</v>
      </c>
      <c r="O474" s="177">
        <v>0</v>
      </c>
      <c r="P474" s="177">
        <v>0</v>
      </c>
      <c r="Q474" s="177">
        <v>0</v>
      </c>
      <c r="R474" s="177">
        <v>0</v>
      </c>
      <c r="S474" s="177">
        <v>0</v>
      </c>
      <c r="T474" s="177">
        <v>0</v>
      </c>
      <c r="U474" s="177">
        <v>0</v>
      </c>
      <c r="V474" s="177">
        <v>0</v>
      </c>
      <c r="W474" s="177">
        <v>0</v>
      </c>
      <c r="X474" s="177">
        <v>0</v>
      </c>
      <c r="Y474" s="177">
        <v>0</v>
      </c>
      <c r="Z474" s="177">
        <v>0</v>
      </c>
      <c r="AA474" s="177">
        <v>0</v>
      </c>
      <c r="AB474" s="177">
        <v>0</v>
      </c>
      <c r="AC474" s="177">
        <v>0</v>
      </c>
      <c r="AD474" s="177">
        <v>0</v>
      </c>
      <c r="AE474" s="177">
        <v>0</v>
      </c>
      <c r="AF474" s="177">
        <v>0</v>
      </c>
      <c r="AG474" s="177">
        <v>147.68</v>
      </c>
      <c r="AH474" s="177">
        <v>-120.83</v>
      </c>
      <c r="AI474" s="177">
        <v>161.1</v>
      </c>
      <c r="AJ474" s="177">
        <v>161.1</v>
      </c>
      <c r="AK474" s="177">
        <v>161.1</v>
      </c>
      <c r="AL474" s="177">
        <v>161.1</v>
      </c>
      <c r="AM474" s="177"/>
      <c r="AN474" s="204">
        <v>134.25</v>
      </c>
      <c r="AO474" s="173">
        <f t="shared" si="40"/>
        <v>805.5</v>
      </c>
      <c r="AP474" s="177">
        <f t="shared" si="41"/>
        <v>89.5</v>
      </c>
      <c r="AQ474" s="14" t="s">
        <v>1301</v>
      </c>
      <c r="AR474" s="36" t="s">
        <v>129</v>
      </c>
    </row>
    <row r="475" spans="1:44" s="5" customFormat="1" ht="50.15" customHeight="1">
      <c r="A475" s="198" t="s">
        <v>1745</v>
      </c>
      <c r="B475" s="193" t="s">
        <v>360</v>
      </c>
      <c r="C475" s="14" t="s">
        <v>1746</v>
      </c>
      <c r="D475" s="194" t="s">
        <v>363</v>
      </c>
      <c r="E475" s="195" t="s">
        <v>1748</v>
      </c>
      <c r="F475" s="199" t="s">
        <v>1749</v>
      </c>
      <c r="G475" s="14" t="s">
        <v>1104</v>
      </c>
      <c r="H475" s="39" t="s">
        <v>1684</v>
      </c>
      <c r="I475" s="191">
        <v>42664</v>
      </c>
      <c r="J475" s="197">
        <v>895</v>
      </c>
      <c r="K475" s="177">
        <f t="shared" si="26"/>
        <v>89.5</v>
      </c>
      <c r="L475" s="177">
        <f t="shared" si="27"/>
        <v>805.5</v>
      </c>
      <c r="M475" s="177">
        <v>0</v>
      </c>
      <c r="N475" s="177">
        <v>0</v>
      </c>
      <c r="O475" s="177">
        <v>0</v>
      </c>
      <c r="P475" s="177">
        <v>0</v>
      </c>
      <c r="Q475" s="177">
        <v>0</v>
      </c>
      <c r="R475" s="177">
        <v>0</v>
      </c>
      <c r="S475" s="177">
        <v>0</v>
      </c>
      <c r="T475" s="177">
        <v>0</v>
      </c>
      <c r="U475" s="177">
        <v>0</v>
      </c>
      <c r="V475" s="177">
        <v>0</v>
      </c>
      <c r="W475" s="177">
        <v>0</v>
      </c>
      <c r="X475" s="177">
        <v>0</v>
      </c>
      <c r="Y475" s="177">
        <v>0</v>
      </c>
      <c r="Z475" s="177">
        <v>0</v>
      </c>
      <c r="AA475" s="177">
        <v>0</v>
      </c>
      <c r="AB475" s="177">
        <v>0</v>
      </c>
      <c r="AC475" s="177">
        <v>0</v>
      </c>
      <c r="AD475" s="177">
        <v>0</v>
      </c>
      <c r="AE475" s="177">
        <v>0</v>
      </c>
      <c r="AF475" s="177">
        <v>0</v>
      </c>
      <c r="AG475" s="177">
        <v>147.68</v>
      </c>
      <c r="AH475" s="177">
        <v>-120.83</v>
      </c>
      <c r="AI475" s="177">
        <v>161.1</v>
      </c>
      <c r="AJ475" s="177">
        <v>161.1</v>
      </c>
      <c r="AK475" s="177">
        <v>161.1</v>
      </c>
      <c r="AL475" s="177">
        <v>161.1</v>
      </c>
      <c r="AM475" s="177"/>
      <c r="AN475" s="204">
        <v>134.25</v>
      </c>
      <c r="AO475" s="173">
        <f t="shared" si="40"/>
        <v>805.5</v>
      </c>
      <c r="AP475" s="177">
        <f t="shared" si="41"/>
        <v>89.5</v>
      </c>
      <c r="AQ475" s="14" t="s">
        <v>1301</v>
      </c>
      <c r="AR475" s="36" t="s">
        <v>510</v>
      </c>
    </row>
    <row r="476" spans="1:44" s="5" customFormat="1" ht="50.15" customHeight="1">
      <c r="A476" s="198" t="s">
        <v>1764</v>
      </c>
      <c r="B476" s="193" t="s">
        <v>360</v>
      </c>
      <c r="C476" s="14" t="s">
        <v>679</v>
      </c>
      <c r="D476" s="194" t="s">
        <v>1504</v>
      </c>
      <c r="E476" s="195" t="s">
        <v>1754</v>
      </c>
      <c r="F476" s="199" t="s">
        <v>1830</v>
      </c>
      <c r="G476" s="14" t="s">
        <v>1104</v>
      </c>
      <c r="H476" s="39" t="s">
        <v>32</v>
      </c>
      <c r="I476" s="191">
        <v>42668</v>
      </c>
      <c r="J476" s="197">
        <v>904</v>
      </c>
      <c r="K476" s="177">
        <f t="shared" si="26"/>
        <v>90.4</v>
      </c>
      <c r="L476" s="177">
        <f t="shared" si="27"/>
        <v>813.6</v>
      </c>
      <c r="M476" s="177">
        <v>0</v>
      </c>
      <c r="N476" s="177">
        <v>0</v>
      </c>
      <c r="O476" s="177">
        <v>0</v>
      </c>
      <c r="P476" s="177">
        <v>0</v>
      </c>
      <c r="Q476" s="177">
        <v>0</v>
      </c>
      <c r="R476" s="177">
        <v>0</v>
      </c>
      <c r="S476" s="177">
        <v>0</v>
      </c>
      <c r="T476" s="177">
        <v>0</v>
      </c>
      <c r="U476" s="177">
        <v>0</v>
      </c>
      <c r="V476" s="177">
        <v>0</v>
      </c>
      <c r="W476" s="177">
        <v>0</v>
      </c>
      <c r="X476" s="177">
        <v>0</v>
      </c>
      <c r="Y476" s="177">
        <v>0</v>
      </c>
      <c r="Z476" s="177">
        <v>0</v>
      </c>
      <c r="AA476" s="177">
        <v>0</v>
      </c>
      <c r="AB476" s="177">
        <v>0</v>
      </c>
      <c r="AC476" s="177">
        <v>0</v>
      </c>
      <c r="AD476" s="177">
        <v>0</v>
      </c>
      <c r="AE476" s="177">
        <v>0</v>
      </c>
      <c r="AF476" s="177">
        <v>0</v>
      </c>
      <c r="AG476" s="177">
        <v>149.16</v>
      </c>
      <c r="AH476" s="177">
        <v>-122.04</v>
      </c>
      <c r="AI476" s="177">
        <v>162.72</v>
      </c>
      <c r="AJ476" s="177">
        <v>162.72</v>
      </c>
      <c r="AK476" s="177">
        <v>162.72</v>
      </c>
      <c r="AL476" s="177">
        <v>162.72</v>
      </c>
      <c r="AM476" s="177"/>
      <c r="AN476" s="204">
        <v>135.6</v>
      </c>
      <c r="AO476" s="173">
        <f t="shared" si="40"/>
        <v>813.6</v>
      </c>
      <c r="AP476" s="177">
        <f t="shared" si="41"/>
        <v>90.399999999999977</v>
      </c>
      <c r="AQ476" s="14" t="s">
        <v>1478</v>
      </c>
      <c r="AR476" s="36" t="s">
        <v>1767</v>
      </c>
    </row>
    <row r="477" spans="1:44" s="5" customFormat="1" ht="50.15" customHeight="1">
      <c r="A477" s="198" t="s">
        <v>1765</v>
      </c>
      <c r="B477" s="193" t="s">
        <v>360</v>
      </c>
      <c r="C477" s="14" t="s">
        <v>679</v>
      </c>
      <c r="D477" s="194" t="s">
        <v>1504</v>
      </c>
      <c r="E477" s="195" t="s">
        <v>1766</v>
      </c>
      <c r="F477" s="199" t="s">
        <v>1830</v>
      </c>
      <c r="G477" s="14" t="s">
        <v>1104</v>
      </c>
      <c r="H477" s="39" t="s">
        <v>32</v>
      </c>
      <c r="I477" s="191">
        <v>42684</v>
      </c>
      <c r="J477" s="197">
        <v>904</v>
      </c>
      <c r="K477" s="177">
        <f t="shared" si="26"/>
        <v>90.4</v>
      </c>
      <c r="L477" s="177">
        <f t="shared" si="27"/>
        <v>813.6</v>
      </c>
      <c r="M477" s="177">
        <v>0</v>
      </c>
      <c r="N477" s="177">
        <v>0</v>
      </c>
      <c r="O477" s="177">
        <v>0</v>
      </c>
      <c r="P477" s="177">
        <v>0</v>
      </c>
      <c r="Q477" s="177">
        <v>0</v>
      </c>
      <c r="R477" s="177">
        <v>0</v>
      </c>
      <c r="S477" s="177">
        <v>0</v>
      </c>
      <c r="T477" s="177">
        <v>0</v>
      </c>
      <c r="U477" s="177">
        <v>0</v>
      </c>
      <c r="V477" s="177">
        <v>0</v>
      </c>
      <c r="W477" s="177">
        <v>0</v>
      </c>
      <c r="X477" s="177">
        <v>0</v>
      </c>
      <c r="Y477" s="177">
        <v>0</v>
      </c>
      <c r="Z477" s="177">
        <v>0</v>
      </c>
      <c r="AA477" s="177">
        <v>0</v>
      </c>
      <c r="AB477" s="177">
        <v>0</v>
      </c>
      <c r="AC477" s="177">
        <v>0</v>
      </c>
      <c r="AD477" s="177">
        <v>0</v>
      </c>
      <c r="AE477" s="177">
        <v>0</v>
      </c>
      <c r="AF477" s="177">
        <v>0</v>
      </c>
      <c r="AG477" s="177">
        <v>149.16</v>
      </c>
      <c r="AH477" s="177">
        <v>-122.04</v>
      </c>
      <c r="AI477" s="177">
        <v>162.72</v>
      </c>
      <c r="AJ477" s="177">
        <v>162.72</v>
      </c>
      <c r="AK477" s="177">
        <v>162.72</v>
      </c>
      <c r="AL477" s="177">
        <v>162.72</v>
      </c>
      <c r="AM477" s="177"/>
      <c r="AN477" s="204">
        <v>135.6</v>
      </c>
      <c r="AO477" s="173">
        <f t="shared" si="40"/>
        <v>813.6</v>
      </c>
      <c r="AP477" s="177">
        <f t="shared" si="41"/>
        <v>90.399999999999977</v>
      </c>
      <c r="AQ477" s="14" t="s">
        <v>1297</v>
      </c>
      <c r="AR477" s="36" t="s">
        <v>1937</v>
      </c>
    </row>
    <row r="478" spans="1:44" s="5" customFormat="1" ht="50.15" customHeight="1">
      <c r="A478" s="198" t="s">
        <v>1900</v>
      </c>
      <c r="B478" s="193" t="s">
        <v>360</v>
      </c>
      <c r="C478" s="14" t="s">
        <v>126</v>
      </c>
      <c r="D478" s="194" t="s">
        <v>170</v>
      </c>
      <c r="E478" s="195" t="s">
        <v>1901</v>
      </c>
      <c r="F478" s="199" t="s">
        <v>1902</v>
      </c>
      <c r="G478" s="14" t="s">
        <v>1104</v>
      </c>
      <c r="H478" s="39" t="s">
        <v>1684</v>
      </c>
      <c r="I478" s="191">
        <v>43084</v>
      </c>
      <c r="J478" s="197">
        <v>875</v>
      </c>
      <c r="K478" s="177">
        <f t="shared" ref="K478:K497" si="43">+J478*0.1</f>
        <v>87.5</v>
      </c>
      <c r="L478" s="177">
        <f t="shared" ref="L478:L497" si="44">+J478-K478</f>
        <v>787.5</v>
      </c>
      <c r="M478" s="177">
        <v>0</v>
      </c>
      <c r="N478" s="177">
        <v>0</v>
      </c>
      <c r="O478" s="177">
        <v>0</v>
      </c>
      <c r="P478" s="177">
        <v>0</v>
      </c>
      <c r="Q478" s="177">
        <v>0</v>
      </c>
      <c r="R478" s="177">
        <v>0</v>
      </c>
      <c r="S478" s="177">
        <v>0</v>
      </c>
      <c r="T478" s="177">
        <v>0</v>
      </c>
      <c r="U478" s="177">
        <v>0</v>
      </c>
      <c r="V478" s="177">
        <v>0</v>
      </c>
      <c r="W478" s="177">
        <v>0</v>
      </c>
      <c r="X478" s="177">
        <v>0</v>
      </c>
      <c r="Y478" s="177">
        <v>0</v>
      </c>
      <c r="Z478" s="177">
        <v>0</v>
      </c>
      <c r="AA478" s="177">
        <v>0</v>
      </c>
      <c r="AB478" s="177">
        <v>0</v>
      </c>
      <c r="AC478" s="177">
        <v>0</v>
      </c>
      <c r="AD478" s="177">
        <v>0</v>
      </c>
      <c r="AE478" s="177">
        <v>0</v>
      </c>
      <c r="AF478" s="177">
        <v>0</v>
      </c>
      <c r="AG478" s="177">
        <v>0</v>
      </c>
      <c r="AH478" s="177">
        <v>0</v>
      </c>
      <c r="AI478" s="177">
        <v>0</v>
      </c>
      <c r="AJ478" s="177">
        <v>157.5</v>
      </c>
      <c r="AK478" s="177">
        <v>157.5</v>
      </c>
      <c r="AL478" s="177">
        <v>157.5</v>
      </c>
      <c r="AM478" s="177"/>
      <c r="AN478" s="204">
        <v>157.5</v>
      </c>
      <c r="AO478" s="173">
        <f t="shared" si="40"/>
        <v>630</v>
      </c>
      <c r="AP478" s="177">
        <f t="shared" si="41"/>
        <v>245</v>
      </c>
      <c r="AQ478" s="14" t="s">
        <v>1903</v>
      </c>
      <c r="AR478" s="36" t="s">
        <v>174</v>
      </c>
    </row>
    <row r="479" spans="1:44" s="5" customFormat="1" ht="50.15" customHeight="1">
      <c r="A479" s="198" t="s">
        <v>1904</v>
      </c>
      <c r="B479" s="193" t="s">
        <v>360</v>
      </c>
      <c r="C479" s="14" t="s">
        <v>126</v>
      </c>
      <c r="D479" s="194" t="s">
        <v>170</v>
      </c>
      <c r="E479" s="195" t="s">
        <v>1906</v>
      </c>
      <c r="F479" s="199" t="s">
        <v>1908</v>
      </c>
      <c r="G479" s="14" t="s">
        <v>1104</v>
      </c>
      <c r="H479" s="39" t="s">
        <v>1684</v>
      </c>
      <c r="I479" s="202">
        <v>43088</v>
      </c>
      <c r="J479" s="197">
        <v>1243.05</v>
      </c>
      <c r="K479" s="177">
        <f t="shared" si="43"/>
        <v>124.30500000000001</v>
      </c>
      <c r="L479" s="177">
        <f t="shared" si="44"/>
        <v>1118.7449999999999</v>
      </c>
      <c r="M479" s="177">
        <v>0</v>
      </c>
      <c r="N479" s="177">
        <v>0</v>
      </c>
      <c r="O479" s="177">
        <v>0</v>
      </c>
      <c r="P479" s="177">
        <v>0</v>
      </c>
      <c r="Q479" s="177">
        <v>0</v>
      </c>
      <c r="R479" s="177">
        <v>0</v>
      </c>
      <c r="S479" s="177">
        <v>0</v>
      </c>
      <c r="T479" s="177">
        <v>0</v>
      </c>
      <c r="U479" s="177">
        <v>0</v>
      </c>
      <c r="V479" s="177">
        <v>0</v>
      </c>
      <c r="W479" s="177">
        <v>0</v>
      </c>
      <c r="X479" s="177">
        <v>0</v>
      </c>
      <c r="Y479" s="177">
        <v>0</v>
      </c>
      <c r="Z479" s="177">
        <v>0</v>
      </c>
      <c r="AA479" s="177">
        <v>0</v>
      </c>
      <c r="AB479" s="177">
        <v>0</v>
      </c>
      <c r="AC479" s="177">
        <v>0</v>
      </c>
      <c r="AD479" s="177">
        <v>0</v>
      </c>
      <c r="AE479" s="177">
        <v>0</v>
      </c>
      <c r="AF479" s="177">
        <v>0</v>
      </c>
      <c r="AG479" s="177">
        <v>0</v>
      </c>
      <c r="AH479" s="177">
        <v>0</v>
      </c>
      <c r="AI479" s="177">
        <v>0</v>
      </c>
      <c r="AJ479" s="177">
        <v>223.75</v>
      </c>
      <c r="AK479" s="177">
        <v>223.75</v>
      </c>
      <c r="AL479" s="177">
        <v>223.75</v>
      </c>
      <c r="AM479" s="177"/>
      <c r="AN479" s="204">
        <v>223.75</v>
      </c>
      <c r="AO479" s="173">
        <f t="shared" si="40"/>
        <v>895</v>
      </c>
      <c r="AP479" s="177">
        <f t="shared" si="41"/>
        <v>348.04999999999995</v>
      </c>
      <c r="AQ479" s="14" t="s">
        <v>1109</v>
      </c>
      <c r="AR479" s="36" t="s">
        <v>1108</v>
      </c>
    </row>
    <row r="480" spans="1:44" s="5" customFormat="1" ht="50.15" customHeight="1">
      <c r="A480" s="198" t="s">
        <v>1905</v>
      </c>
      <c r="B480" s="193" t="s">
        <v>360</v>
      </c>
      <c r="C480" s="14" t="s">
        <v>126</v>
      </c>
      <c r="D480" s="194" t="s">
        <v>170</v>
      </c>
      <c r="E480" s="195" t="s">
        <v>1907</v>
      </c>
      <c r="F480" s="199" t="s">
        <v>1908</v>
      </c>
      <c r="G480" s="14" t="s">
        <v>1104</v>
      </c>
      <c r="H480" s="39" t="s">
        <v>1684</v>
      </c>
      <c r="I480" s="202">
        <v>43088</v>
      </c>
      <c r="J480" s="197">
        <v>1243.05</v>
      </c>
      <c r="K480" s="177">
        <f t="shared" si="43"/>
        <v>124.30500000000001</v>
      </c>
      <c r="L480" s="177">
        <f t="shared" si="44"/>
        <v>1118.7449999999999</v>
      </c>
      <c r="M480" s="177">
        <v>0</v>
      </c>
      <c r="N480" s="177">
        <v>0</v>
      </c>
      <c r="O480" s="177">
        <v>0</v>
      </c>
      <c r="P480" s="177">
        <v>0</v>
      </c>
      <c r="Q480" s="177">
        <v>0</v>
      </c>
      <c r="R480" s="177">
        <v>0</v>
      </c>
      <c r="S480" s="177">
        <v>0</v>
      </c>
      <c r="T480" s="177">
        <v>0</v>
      </c>
      <c r="U480" s="177">
        <v>0</v>
      </c>
      <c r="V480" s="177">
        <v>0</v>
      </c>
      <c r="W480" s="177">
        <v>0</v>
      </c>
      <c r="X480" s="177">
        <v>0</v>
      </c>
      <c r="Y480" s="177">
        <v>0</v>
      </c>
      <c r="Z480" s="177">
        <v>0</v>
      </c>
      <c r="AA480" s="177">
        <v>0</v>
      </c>
      <c r="AB480" s="177">
        <v>0</v>
      </c>
      <c r="AC480" s="177">
        <v>0</v>
      </c>
      <c r="AD480" s="177">
        <v>0</v>
      </c>
      <c r="AE480" s="177">
        <v>0</v>
      </c>
      <c r="AF480" s="177">
        <v>0</v>
      </c>
      <c r="AG480" s="177">
        <v>0</v>
      </c>
      <c r="AH480" s="177">
        <v>0</v>
      </c>
      <c r="AI480" s="177">
        <v>0</v>
      </c>
      <c r="AJ480" s="177">
        <v>223.75</v>
      </c>
      <c r="AK480" s="177">
        <v>223.75</v>
      </c>
      <c r="AL480" s="177">
        <v>223.75</v>
      </c>
      <c r="AM480" s="177"/>
      <c r="AN480" s="204">
        <v>223.75</v>
      </c>
      <c r="AO480" s="173">
        <f t="shared" si="40"/>
        <v>895</v>
      </c>
      <c r="AP480" s="177">
        <f t="shared" si="41"/>
        <v>348.04999999999995</v>
      </c>
      <c r="AQ480" s="14" t="s">
        <v>1109</v>
      </c>
      <c r="AR480" s="36" t="s">
        <v>1108</v>
      </c>
    </row>
    <row r="481" spans="1:44" s="29" customFormat="1" ht="50.15" customHeight="1">
      <c r="A481" s="198" t="s">
        <v>1991</v>
      </c>
      <c r="B481" s="193" t="s">
        <v>360</v>
      </c>
      <c r="C481" s="14" t="s">
        <v>1746</v>
      </c>
      <c r="D481" s="194" t="s">
        <v>363</v>
      </c>
      <c r="E481" s="195" t="s">
        <v>1992</v>
      </c>
      <c r="F481" s="199" t="s">
        <v>1993</v>
      </c>
      <c r="G481" s="14" t="s">
        <v>1104</v>
      </c>
      <c r="H481" s="39" t="s">
        <v>1996</v>
      </c>
      <c r="I481" s="202">
        <v>43273</v>
      </c>
      <c r="J481" s="197">
        <v>1150</v>
      </c>
      <c r="K481" s="177">
        <f t="shared" si="43"/>
        <v>115</v>
      </c>
      <c r="L481" s="177">
        <f t="shared" si="44"/>
        <v>1035</v>
      </c>
      <c r="M481" s="177">
        <v>0</v>
      </c>
      <c r="N481" s="177">
        <v>0</v>
      </c>
      <c r="O481" s="177">
        <v>0</v>
      </c>
      <c r="P481" s="177">
        <v>0</v>
      </c>
      <c r="Q481" s="177">
        <v>0</v>
      </c>
      <c r="R481" s="177">
        <v>0</v>
      </c>
      <c r="S481" s="177">
        <v>0</v>
      </c>
      <c r="T481" s="177">
        <v>0</v>
      </c>
      <c r="U481" s="177">
        <v>0</v>
      </c>
      <c r="V481" s="177">
        <v>0</v>
      </c>
      <c r="W481" s="177">
        <v>0</v>
      </c>
      <c r="X481" s="177">
        <v>0</v>
      </c>
      <c r="Y481" s="177">
        <v>0</v>
      </c>
      <c r="Z481" s="177">
        <v>0</v>
      </c>
      <c r="AA481" s="177">
        <v>0</v>
      </c>
      <c r="AB481" s="177">
        <v>0</v>
      </c>
      <c r="AC481" s="177">
        <v>0</v>
      </c>
      <c r="AD481" s="177">
        <v>0</v>
      </c>
      <c r="AE481" s="177">
        <v>0</v>
      </c>
      <c r="AF481" s="177">
        <v>0</v>
      </c>
      <c r="AG481" s="177">
        <v>0</v>
      </c>
      <c r="AH481" s="177">
        <v>0</v>
      </c>
      <c r="AI481" s="177">
        <v>0</v>
      </c>
      <c r="AJ481" s="177">
        <v>103.5</v>
      </c>
      <c r="AK481" s="177">
        <v>207</v>
      </c>
      <c r="AL481" s="177">
        <v>207</v>
      </c>
      <c r="AM481" s="177"/>
      <c r="AN481" s="204">
        <v>207</v>
      </c>
      <c r="AO481" s="173">
        <f t="shared" si="40"/>
        <v>724.5</v>
      </c>
      <c r="AP481" s="177">
        <f t="shared" si="41"/>
        <v>425.5</v>
      </c>
      <c r="AQ481" s="37" t="s">
        <v>1997</v>
      </c>
      <c r="AR481" s="38" t="s">
        <v>1362</v>
      </c>
    </row>
    <row r="482" spans="1:44" s="29" customFormat="1" ht="50.15" customHeight="1">
      <c r="A482" s="198" t="s">
        <v>1994</v>
      </c>
      <c r="B482" s="193" t="s">
        <v>360</v>
      </c>
      <c r="C482" s="14" t="s">
        <v>1746</v>
      </c>
      <c r="D482" s="194" t="s">
        <v>363</v>
      </c>
      <c r="E482" s="195" t="s">
        <v>1998</v>
      </c>
      <c r="F482" s="199" t="s">
        <v>1993</v>
      </c>
      <c r="G482" s="14" t="s">
        <v>1104</v>
      </c>
      <c r="H482" s="39" t="s">
        <v>32</v>
      </c>
      <c r="I482" s="202">
        <v>43299</v>
      </c>
      <c r="J482" s="197">
        <v>1150</v>
      </c>
      <c r="K482" s="177">
        <f t="shared" si="43"/>
        <v>115</v>
      </c>
      <c r="L482" s="177">
        <f t="shared" si="44"/>
        <v>1035</v>
      </c>
      <c r="M482" s="177">
        <v>0</v>
      </c>
      <c r="N482" s="177">
        <v>0</v>
      </c>
      <c r="O482" s="177">
        <v>0</v>
      </c>
      <c r="P482" s="177">
        <v>0</v>
      </c>
      <c r="Q482" s="177">
        <v>0</v>
      </c>
      <c r="R482" s="177">
        <v>0</v>
      </c>
      <c r="S482" s="177">
        <v>0</v>
      </c>
      <c r="T482" s="177">
        <v>0</v>
      </c>
      <c r="U482" s="177">
        <v>0</v>
      </c>
      <c r="V482" s="177">
        <v>0</v>
      </c>
      <c r="W482" s="177">
        <v>0</v>
      </c>
      <c r="X482" s="177">
        <v>0</v>
      </c>
      <c r="Y482" s="177">
        <v>0</v>
      </c>
      <c r="Z482" s="177">
        <v>0</v>
      </c>
      <c r="AA482" s="177">
        <v>0</v>
      </c>
      <c r="AB482" s="177">
        <v>0</v>
      </c>
      <c r="AC482" s="177">
        <v>0</v>
      </c>
      <c r="AD482" s="177">
        <v>0</v>
      </c>
      <c r="AE482" s="177">
        <v>0</v>
      </c>
      <c r="AF482" s="177">
        <v>0</v>
      </c>
      <c r="AG482" s="177">
        <v>0</v>
      </c>
      <c r="AH482" s="177">
        <v>0</v>
      </c>
      <c r="AI482" s="177">
        <v>0</v>
      </c>
      <c r="AJ482" s="177">
        <v>86.25</v>
      </c>
      <c r="AK482" s="177">
        <v>207</v>
      </c>
      <c r="AL482" s="177">
        <v>207</v>
      </c>
      <c r="AM482" s="177"/>
      <c r="AN482" s="204">
        <v>207</v>
      </c>
      <c r="AO482" s="173">
        <f t="shared" si="40"/>
        <v>707.25</v>
      </c>
      <c r="AP482" s="177">
        <f t="shared" si="41"/>
        <v>442.75</v>
      </c>
      <c r="AQ482" s="37" t="s">
        <v>1940</v>
      </c>
      <c r="AR482" s="38" t="s">
        <v>195</v>
      </c>
    </row>
    <row r="483" spans="1:44" s="29" customFormat="1" ht="50.15" customHeight="1">
      <c r="A483" s="198" t="s">
        <v>1995</v>
      </c>
      <c r="B483" s="193" t="s">
        <v>360</v>
      </c>
      <c r="C483" s="14" t="s">
        <v>1746</v>
      </c>
      <c r="D483" s="194" t="s">
        <v>363</v>
      </c>
      <c r="E483" s="195" t="s">
        <v>1999</v>
      </c>
      <c r="F483" s="199" t="s">
        <v>1993</v>
      </c>
      <c r="G483" s="14" t="s">
        <v>1104</v>
      </c>
      <c r="H483" s="39" t="s">
        <v>32</v>
      </c>
      <c r="I483" s="202">
        <v>43299</v>
      </c>
      <c r="J483" s="197">
        <v>1150</v>
      </c>
      <c r="K483" s="177">
        <f t="shared" si="43"/>
        <v>115</v>
      </c>
      <c r="L483" s="177">
        <f t="shared" si="44"/>
        <v>1035</v>
      </c>
      <c r="M483" s="177">
        <v>0</v>
      </c>
      <c r="N483" s="177">
        <v>0</v>
      </c>
      <c r="O483" s="177">
        <v>0</v>
      </c>
      <c r="P483" s="177">
        <v>0</v>
      </c>
      <c r="Q483" s="177">
        <v>0</v>
      </c>
      <c r="R483" s="177">
        <v>0</v>
      </c>
      <c r="S483" s="177">
        <v>0</v>
      </c>
      <c r="T483" s="177">
        <v>0</v>
      </c>
      <c r="U483" s="177">
        <v>0</v>
      </c>
      <c r="V483" s="177">
        <v>0</v>
      </c>
      <c r="W483" s="177">
        <v>0</v>
      </c>
      <c r="X483" s="177">
        <v>0</v>
      </c>
      <c r="Y483" s="177">
        <v>0</v>
      </c>
      <c r="Z483" s="177">
        <v>0</v>
      </c>
      <c r="AA483" s="177">
        <v>0</v>
      </c>
      <c r="AB483" s="177">
        <v>0</v>
      </c>
      <c r="AC483" s="177">
        <v>0</v>
      </c>
      <c r="AD483" s="177">
        <v>0</v>
      </c>
      <c r="AE483" s="177">
        <v>0</v>
      </c>
      <c r="AF483" s="177">
        <v>0</v>
      </c>
      <c r="AG483" s="177">
        <v>0</v>
      </c>
      <c r="AH483" s="177">
        <v>0</v>
      </c>
      <c r="AI483" s="177">
        <v>0</v>
      </c>
      <c r="AJ483" s="177">
        <v>86.25</v>
      </c>
      <c r="AK483" s="177">
        <v>207</v>
      </c>
      <c r="AL483" s="177">
        <v>207</v>
      </c>
      <c r="AM483" s="177"/>
      <c r="AN483" s="204">
        <v>207</v>
      </c>
      <c r="AO483" s="173">
        <f t="shared" si="40"/>
        <v>707.25</v>
      </c>
      <c r="AP483" s="177">
        <f t="shared" si="41"/>
        <v>442.75</v>
      </c>
      <c r="AQ483" s="37" t="s">
        <v>1345</v>
      </c>
      <c r="AR483" s="38" t="s">
        <v>1096</v>
      </c>
    </row>
    <row r="484" spans="1:44" s="29" customFormat="1" ht="50.15" customHeight="1">
      <c r="A484" s="198" t="s">
        <v>2019</v>
      </c>
      <c r="B484" s="193" t="s">
        <v>360</v>
      </c>
      <c r="C484" s="14" t="s">
        <v>1746</v>
      </c>
      <c r="D484" s="194" t="s">
        <v>363</v>
      </c>
      <c r="E484" s="195" t="s">
        <v>2020</v>
      </c>
      <c r="F484" s="199" t="s">
        <v>1993</v>
      </c>
      <c r="G484" s="14" t="s">
        <v>1104</v>
      </c>
      <c r="H484" s="39" t="s">
        <v>1684</v>
      </c>
      <c r="I484" s="202">
        <v>43452</v>
      </c>
      <c r="J484" s="197">
        <v>900</v>
      </c>
      <c r="K484" s="177">
        <f t="shared" si="43"/>
        <v>90</v>
      </c>
      <c r="L484" s="177">
        <f t="shared" si="44"/>
        <v>810</v>
      </c>
      <c r="M484" s="177">
        <v>0</v>
      </c>
      <c r="N484" s="177">
        <v>0</v>
      </c>
      <c r="O484" s="177">
        <v>0</v>
      </c>
      <c r="P484" s="177">
        <v>0</v>
      </c>
      <c r="Q484" s="177">
        <v>0</v>
      </c>
      <c r="R484" s="177">
        <v>0</v>
      </c>
      <c r="S484" s="177">
        <v>0</v>
      </c>
      <c r="T484" s="177">
        <v>0</v>
      </c>
      <c r="U484" s="177">
        <v>0</v>
      </c>
      <c r="V484" s="177">
        <v>0</v>
      </c>
      <c r="W484" s="177">
        <v>0</v>
      </c>
      <c r="X484" s="177">
        <v>0</v>
      </c>
      <c r="Y484" s="177">
        <v>0</v>
      </c>
      <c r="Z484" s="177">
        <v>0</v>
      </c>
      <c r="AA484" s="177">
        <v>0</v>
      </c>
      <c r="AB484" s="177">
        <v>0</v>
      </c>
      <c r="AC484" s="177">
        <v>0</v>
      </c>
      <c r="AD484" s="177">
        <v>0</v>
      </c>
      <c r="AE484" s="177">
        <v>0</v>
      </c>
      <c r="AF484" s="177">
        <v>0</v>
      </c>
      <c r="AG484" s="177">
        <v>0</v>
      </c>
      <c r="AH484" s="177">
        <v>0</v>
      </c>
      <c r="AI484" s="177">
        <v>0</v>
      </c>
      <c r="AJ484" s="177">
        <v>0</v>
      </c>
      <c r="AK484" s="177">
        <v>162</v>
      </c>
      <c r="AL484" s="177">
        <v>162</v>
      </c>
      <c r="AM484" s="177"/>
      <c r="AN484" s="204">
        <v>162</v>
      </c>
      <c r="AO484" s="173">
        <f t="shared" si="40"/>
        <v>486</v>
      </c>
      <c r="AP484" s="177">
        <f t="shared" si="41"/>
        <v>414</v>
      </c>
      <c r="AQ484" s="37" t="s">
        <v>2021</v>
      </c>
      <c r="AR484" s="38" t="s">
        <v>1316</v>
      </c>
    </row>
    <row r="485" spans="1:44" s="29" customFormat="1" ht="50.15" customHeight="1">
      <c r="A485" s="198" t="s">
        <v>2022</v>
      </c>
      <c r="B485" s="193" t="s">
        <v>360</v>
      </c>
      <c r="C485" s="14" t="s">
        <v>1746</v>
      </c>
      <c r="D485" s="194" t="s">
        <v>363</v>
      </c>
      <c r="E485" s="195" t="s">
        <v>2023</v>
      </c>
      <c r="F485" s="199" t="s">
        <v>1993</v>
      </c>
      <c r="G485" s="14" t="s">
        <v>1104</v>
      </c>
      <c r="H485" s="39" t="s">
        <v>1684</v>
      </c>
      <c r="I485" s="202">
        <v>43455</v>
      </c>
      <c r="J485" s="197">
        <v>900</v>
      </c>
      <c r="K485" s="177">
        <f t="shared" si="43"/>
        <v>90</v>
      </c>
      <c r="L485" s="177">
        <f t="shared" si="44"/>
        <v>810</v>
      </c>
      <c r="M485" s="177">
        <v>0</v>
      </c>
      <c r="N485" s="177">
        <v>0</v>
      </c>
      <c r="O485" s="177">
        <v>0</v>
      </c>
      <c r="P485" s="177">
        <v>0</v>
      </c>
      <c r="Q485" s="177">
        <v>0</v>
      </c>
      <c r="R485" s="177">
        <v>0</v>
      </c>
      <c r="S485" s="177">
        <v>0</v>
      </c>
      <c r="T485" s="177">
        <v>0</v>
      </c>
      <c r="U485" s="177">
        <v>0</v>
      </c>
      <c r="V485" s="177">
        <v>0</v>
      </c>
      <c r="W485" s="177">
        <v>0</v>
      </c>
      <c r="X485" s="177">
        <v>0</v>
      </c>
      <c r="Y485" s="177">
        <v>0</v>
      </c>
      <c r="Z485" s="177">
        <v>0</v>
      </c>
      <c r="AA485" s="177">
        <v>0</v>
      </c>
      <c r="AB485" s="177">
        <v>0</v>
      </c>
      <c r="AC485" s="177">
        <v>0</v>
      </c>
      <c r="AD485" s="177">
        <v>0</v>
      </c>
      <c r="AE485" s="177">
        <v>0</v>
      </c>
      <c r="AF485" s="177">
        <v>0</v>
      </c>
      <c r="AG485" s="177">
        <v>0</v>
      </c>
      <c r="AH485" s="177">
        <v>0</v>
      </c>
      <c r="AI485" s="177">
        <v>0</v>
      </c>
      <c r="AJ485" s="177">
        <v>0</v>
      </c>
      <c r="AK485" s="177">
        <v>162</v>
      </c>
      <c r="AL485" s="177">
        <v>162</v>
      </c>
      <c r="AM485" s="177"/>
      <c r="AN485" s="204">
        <v>162</v>
      </c>
      <c r="AO485" s="173">
        <f t="shared" si="40"/>
        <v>486</v>
      </c>
      <c r="AP485" s="177">
        <f t="shared" si="41"/>
        <v>414</v>
      </c>
      <c r="AQ485" s="37" t="s">
        <v>1185</v>
      </c>
      <c r="AR485" s="38" t="s">
        <v>2024</v>
      </c>
    </row>
    <row r="486" spans="1:44" s="29" customFormat="1" ht="50.15" customHeight="1">
      <c r="A486" s="198" t="s">
        <v>2098</v>
      </c>
      <c r="B486" s="193" t="s">
        <v>360</v>
      </c>
      <c r="C486" s="14" t="s">
        <v>1746</v>
      </c>
      <c r="D486" s="194" t="s">
        <v>363</v>
      </c>
      <c r="E486" s="194" t="s">
        <v>2104</v>
      </c>
      <c r="F486" s="194" t="s">
        <v>2105</v>
      </c>
      <c r="G486" s="14" t="s">
        <v>1104</v>
      </c>
      <c r="H486" s="39"/>
      <c r="I486" s="202">
        <v>43846</v>
      </c>
      <c r="J486" s="197">
        <v>950</v>
      </c>
      <c r="K486" s="177">
        <f t="shared" si="43"/>
        <v>95</v>
      </c>
      <c r="L486" s="177">
        <f t="shared" si="44"/>
        <v>855</v>
      </c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>
        <v>0</v>
      </c>
      <c r="AL486" s="177">
        <v>156.75</v>
      </c>
      <c r="AM486" s="177"/>
      <c r="AN486" s="204">
        <v>171</v>
      </c>
      <c r="AO486" s="173">
        <f t="shared" si="40"/>
        <v>327.75</v>
      </c>
      <c r="AP486" s="177">
        <f t="shared" si="41"/>
        <v>622.25</v>
      </c>
      <c r="AQ486" s="37"/>
      <c r="AR486" s="38"/>
    </row>
    <row r="487" spans="1:44" s="29" customFormat="1" ht="50.15" customHeight="1">
      <c r="A487" s="198" t="s">
        <v>2099</v>
      </c>
      <c r="B487" s="193" t="s">
        <v>360</v>
      </c>
      <c r="C487" s="14" t="s">
        <v>1746</v>
      </c>
      <c r="D487" s="194" t="s">
        <v>363</v>
      </c>
      <c r="E487" s="194" t="s">
        <v>2106</v>
      </c>
      <c r="F487" s="194" t="s">
        <v>2105</v>
      </c>
      <c r="G487" s="14" t="s">
        <v>1104</v>
      </c>
      <c r="H487" s="39"/>
      <c r="I487" s="202">
        <v>43846</v>
      </c>
      <c r="J487" s="197">
        <v>950</v>
      </c>
      <c r="K487" s="177">
        <f t="shared" si="43"/>
        <v>95</v>
      </c>
      <c r="L487" s="177">
        <f t="shared" si="44"/>
        <v>855</v>
      </c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>
        <v>0</v>
      </c>
      <c r="AL487" s="177">
        <v>156.75</v>
      </c>
      <c r="AM487" s="177"/>
      <c r="AN487" s="204">
        <v>171</v>
      </c>
      <c r="AO487" s="173">
        <f t="shared" si="40"/>
        <v>327.75</v>
      </c>
      <c r="AP487" s="177">
        <f t="shared" si="41"/>
        <v>622.25</v>
      </c>
      <c r="AQ487" s="37"/>
      <c r="AR487" s="38"/>
    </row>
    <row r="488" spans="1:44" s="29" customFormat="1" ht="50.15" customHeight="1">
      <c r="A488" s="198" t="s">
        <v>2304</v>
      </c>
      <c r="B488" s="193" t="s">
        <v>360</v>
      </c>
      <c r="C488" s="14" t="s">
        <v>1746</v>
      </c>
      <c r="D488" s="194" t="s">
        <v>363</v>
      </c>
      <c r="E488" s="194" t="s">
        <v>2302</v>
      </c>
      <c r="F488" s="194" t="s">
        <v>2303</v>
      </c>
      <c r="G488" s="14" t="s">
        <v>1104</v>
      </c>
      <c r="H488" s="39"/>
      <c r="I488" s="202">
        <v>44124</v>
      </c>
      <c r="J488" s="197">
        <v>1550</v>
      </c>
      <c r="K488" s="177">
        <f t="shared" si="43"/>
        <v>155</v>
      </c>
      <c r="L488" s="177">
        <f t="shared" si="44"/>
        <v>1395</v>
      </c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>
        <v>0</v>
      </c>
      <c r="AL488" s="177">
        <v>46.5</v>
      </c>
      <c r="AM488" s="177"/>
      <c r="AN488" s="204">
        <v>279</v>
      </c>
      <c r="AO488" s="173">
        <f t="shared" si="40"/>
        <v>325.5</v>
      </c>
      <c r="AP488" s="204">
        <f t="shared" si="41"/>
        <v>1224.5</v>
      </c>
      <c r="AQ488" s="37"/>
      <c r="AR488" s="38"/>
    </row>
    <row r="489" spans="1:44" s="29" customFormat="1" ht="50.15" customHeight="1">
      <c r="A489" s="198" t="s">
        <v>2315</v>
      </c>
      <c r="B489" s="193" t="s">
        <v>360</v>
      </c>
      <c r="C489" s="14" t="s">
        <v>1746</v>
      </c>
      <c r="D489" s="194" t="s">
        <v>363</v>
      </c>
      <c r="E489" s="194" t="s">
        <v>2316</v>
      </c>
      <c r="F489" s="194" t="s">
        <v>2105</v>
      </c>
      <c r="G489" s="14" t="s">
        <v>1104</v>
      </c>
      <c r="H489" s="205"/>
      <c r="I489" s="202">
        <v>44133</v>
      </c>
      <c r="J489" s="197">
        <v>950</v>
      </c>
      <c r="K489" s="177">
        <f t="shared" si="43"/>
        <v>95</v>
      </c>
      <c r="L489" s="177">
        <f t="shared" si="44"/>
        <v>855</v>
      </c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04"/>
      <c r="AH489" s="204"/>
      <c r="AI489" s="204"/>
      <c r="AJ489" s="204"/>
      <c r="AK489" s="204">
        <v>0</v>
      </c>
      <c r="AL489" s="177">
        <v>14.25</v>
      </c>
      <c r="AM489" s="177">
        <v>14.25</v>
      </c>
      <c r="AN489" s="204">
        <v>171</v>
      </c>
      <c r="AO489" s="173">
        <f t="shared" si="40"/>
        <v>199.5</v>
      </c>
      <c r="AP489" s="204">
        <f t="shared" si="41"/>
        <v>750.5</v>
      </c>
      <c r="AQ489" s="37"/>
      <c r="AR489" s="38"/>
    </row>
    <row r="490" spans="1:44" s="29" customFormat="1" ht="50.15" customHeight="1">
      <c r="A490" s="198" t="s">
        <v>2407</v>
      </c>
      <c r="B490" s="193" t="s">
        <v>360</v>
      </c>
      <c r="C490" s="14" t="s">
        <v>1746</v>
      </c>
      <c r="D490" s="194" t="s">
        <v>363</v>
      </c>
      <c r="E490" s="194" t="s">
        <v>2409</v>
      </c>
      <c r="F490" s="194" t="s">
        <v>2105</v>
      </c>
      <c r="G490" s="14" t="s">
        <v>1104</v>
      </c>
      <c r="H490" s="39" t="s">
        <v>33</v>
      </c>
      <c r="I490" s="202">
        <v>44384</v>
      </c>
      <c r="J490" s="197">
        <v>950</v>
      </c>
      <c r="K490" s="177">
        <f t="shared" si="43"/>
        <v>95</v>
      </c>
      <c r="L490" s="177">
        <f t="shared" si="44"/>
        <v>855</v>
      </c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/>
      <c r="AH490" s="204"/>
      <c r="AI490" s="204"/>
      <c r="AJ490" s="204"/>
      <c r="AK490" s="204"/>
      <c r="AL490" s="177">
        <v>0</v>
      </c>
      <c r="AM490" s="177"/>
      <c r="AN490" s="204">
        <v>85.5</v>
      </c>
      <c r="AO490" s="173">
        <f t="shared" si="40"/>
        <v>85.5</v>
      </c>
      <c r="AP490" s="204">
        <f t="shared" si="41"/>
        <v>864.5</v>
      </c>
      <c r="AQ490" s="37"/>
      <c r="AR490" s="38"/>
    </row>
    <row r="491" spans="1:44" s="29" customFormat="1" ht="50.15" customHeight="1">
      <c r="A491" s="198" t="s">
        <v>2408</v>
      </c>
      <c r="B491" s="193" t="s">
        <v>360</v>
      </c>
      <c r="C491" s="14" t="s">
        <v>1746</v>
      </c>
      <c r="D491" s="194" t="s">
        <v>363</v>
      </c>
      <c r="E491" s="194" t="s">
        <v>2410</v>
      </c>
      <c r="F491" s="194" t="s">
        <v>2105</v>
      </c>
      <c r="G491" s="14" t="s">
        <v>1104</v>
      </c>
      <c r="H491" s="39" t="s">
        <v>33</v>
      </c>
      <c r="I491" s="202">
        <v>44397</v>
      </c>
      <c r="J491" s="197">
        <v>950</v>
      </c>
      <c r="K491" s="177">
        <f t="shared" si="43"/>
        <v>95</v>
      </c>
      <c r="L491" s="177">
        <f t="shared" si="44"/>
        <v>855</v>
      </c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177">
        <v>0</v>
      </c>
      <c r="AM491" s="177"/>
      <c r="AN491" s="204">
        <v>71.25</v>
      </c>
      <c r="AO491" s="173">
        <f t="shared" si="40"/>
        <v>71.25</v>
      </c>
      <c r="AP491" s="204">
        <f t="shared" si="41"/>
        <v>878.75</v>
      </c>
      <c r="AQ491" s="37"/>
      <c r="AR491" s="38"/>
    </row>
    <row r="492" spans="1:44" s="29" customFormat="1" ht="50.15" customHeight="1">
      <c r="A492" s="198" t="s">
        <v>2411</v>
      </c>
      <c r="B492" s="193" t="s">
        <v>360</v>
      </c>
      <c r="C492" s="14" t="s">
        <v>1746</v>
      </c>
      <c r="D492" s="194" t="s">
        <v>363</v>
      </c>
      <c r="E492" s="194" t="s">
        <v>2412</v>
      </c>
      <c r="F492" s="194" t="s">
        <v>2105</v>
      </c>
      <c r="G492" s="14" t="s">
        <v>1104</v>
      </c>
      <c r="H492" s="39" t="s">
        <v>33</v>
      </c>
      <c r="I492" s="202">
        <v>44404</v>
      </c>
      <c r="J492" s="197">
        <v>950</v>
      </c>
      <c r="K492" s="177">
        <f t="shared" si="43"/>
        <v>95</v>
      </c>
      <c r="L492" s="177">
        <f t="shared" si="44"/>
        <v>855</v>
      </c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177">
        <v>0</v>
      </c>
      <c r="AM492" s="177"/>
      <c r="AN492" s="204">
        <v>71.25</v>
      </c>
      <c r="AO492" s="173">
        <f t="shared" si="40"/>
        <v>71.25</v>
      </c>
      <c r="AP492" s="204">
        <f t="shared" si="41"/>
        <v>878.75</v>
      </c>
      <c r="AQ492" s="37"/>
      <c r="AR492" s="38"/>
    </row>
    <row r="493" spans="1:44" s="29" customFormat="1" ht="50.15" customHeight="1">
      <c r="A493" s="198" t="s">
        <v>2414</v>
      </c>
      <c r="B493" s="193" t="s">
        <v>360</v>
      </c>
      <c r="C493" s="14" t="s">
        <v>1746</v>
      </c>
      <c r="D493" s="194" t="s">
        <v>363</v>
      </c>
      <c r="E493" s="194" t="s">
        <v>2413</v>
      </c>
      <c r="F493" s="194" t="s">
        <v>2105</v>
      </c>
      <c r="G493" s="14" t="s">
        <v>1104</v>
      </c>
      <c r="H493" s="39" t="s">
        <v>33</v>
      </c>
      <c r="I493" s="202">
        <v>44404</v>
      </c>
      <c r="J493" s="197">
        <v>950</v>
      </c>
      <c r="K493" s="177">
        <f t="shared" si="43"/>
        <v>95</v>
      </c>
      <c r="L493" s="177">
        <f t="shared" si="44"/>
        <v>855</v>
      </c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177">
        <v>0</v>
      </c>
      <c r="AM493" s="177"/>
      <c r="AN493" s="204">
        <v>71.25</v>
      </c>
      <c r="AO493" s="173">
        <f t="shared" si="40"/>
        <v>71.25</v>
      </c>
      <c r="AP493" s="204">
        <f t="shared" si="41"/>
        <v>878.75</v>
      </c>
      <c r="AQ493" s="37"/>
      <c r="AR493" s="38"/>
    </row>
    <row r="494" spans="1:44" s="29" customFormat="1" ht="50.15" customHeight="1">
      <c r="A494" s="198" t="s">
        <v>2433</v>
      </c>
      <c r="B494" s="193" t="s">
        <v>360</v>
      </c>
      <c r="C494" s="14" t="s">
        <v>1746</v>
      </c>
      <c r="D494" s="194" t="s">
        <v>162</v>
      </c>
      <c r="E494" s="194" t="s">
        <v>2434</v>
      </c>
      <c r="F494" s="194" t="s">
        <v>2105</v>
      </c>
      <c r="G494" s="14" t="s">
        <v>1104</v>
      </c>
      <c r="H494" s="39" t="s">
        <v>33</v>
      </c>
      <c r="I494" s="202">
        <v>44519</v>
      </c>
      <c r="J494" s="197">
        <v>950</v>
      </c>
      <c r="K494" s="177">
        <f t="shared" si="43"/>
        <v>95</v>
      </c>
      <c r="L494" s="177">
        <f t="shared" si="44"/>
        <v>855</v>
      </c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177">
        <v>0</v>
      </c>
      <c r="AM494" s="177"/>
      <c r="AN494" s="204">
        <v>14.25</v>
      </c>
      <c r="AO494" s="173">
        <f t="shared" si="40"/>
        <v>14.25</v>
      </c>
      <c r="AP494" s="204">
        <f t="shared" si="41"/>
        <v>935.75</v>
      </c>
      <c r="AQ494" s="37"/>
      <c r="AR494" s="38"/>
    </row>
    <row r="495" spans="1:44" s="29" customFormat="1" ht="50.15" customHeight="1">
      <c r="A495" s="211" t="s">
        <v>2490</v>
      </c>
      <c r="B495" s="212" t="s">
        <v>2446</v>
      </c>
      <c r="C495" s="37" t="s">
        <v>1746</v>
      </c>
      <c r="D495" s="213" t="s">
        <v>363</v>
      </c>
      <c r="E495" s="213" t="s">
        <v>2447</v>
      </c>
      <c r="F495" s="213" t="s">
        <v>2105</v>
      </c>
      <c r="G495" s="37" t="s">
        <v>1104</v>
      </c>
      <c r="H495" s="205" t="s">
        <v>33</v>
      </c>
      <c r="I495" s="206">
        <v>44552</v>
      </c>
      <c r="J495" s="214">
        <v>950</v>
      </c>
      <c r="K495" s="204">
        <f t="shared" si="43"/>
        <v>95</v>
      </c>
      <c r="L495" s="204">
        <f t="shared" si="44"/>
        <v>855</v>
      </c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>
        <v>0</v>
      </c>
      <c r="AM495" s="204"/>
      <c r="AN495" s="204">
        <v>0</v>
      </c>
      <c r="AO495" s="215">
        <v>0</v>
      </c>
      <c r="AP495" s="204">
        <v>950</v>
      </c>
      <c r="AQ495" s="37"/>
      <c r="AR495" s="38"/>
    </row>
    <row r="496" spans="1:44" s="29" customFormat="1" ht="50.15" customHeight="1">
      <c r="A496" s="198" t="s">
        <v>1933</v>
      </c>
      <c r="B496" s="193" t="s">
        <v>1115</v>
      </c>
      <c r="C496" s="14" t="s">
        <v>139</v>
      </c>
      <c r="D496" s="194" t="s">
        <v>500</v>
      </c>
      <c r="E496" s="195" t="s">
        <v>1934</v>
      </c>
      <c r="F496" s="199" t="s">
        <v>1931</v>
      </c>
      <c r="G496" s="14" t="s">
        <v>1104</v>
      </c>
      <c r="H496" s="39" t="s">
        <v>10</v>
      </c>
      <c r="I496" s="202">
        <v>43144</v>
      </c>
      <c r="J496" s="197">
        <v>614.72</v>
      </c>
      <c r="K496" s="177">
        <f t="shared" si="43"/>
        <v>61.472000000000008</v>
      </c>
      <c r="L496" s="177">
        <f t="shared" si="44"/>
        <v>553.24800000000005</v>
      </c>
      <c r="M496" s="177">
        <v>0</v>
      </c>
      <c r="N496" s="177">
        <v>0</v>
      </c>
      <c r="O496" s="177">
        <v>0</v>
      </c>
      <c r="P496" s="177">
        <v>0</v>
      </c>
      <c r="Q496" s="177">
        <v>0</v>
      </c>
      <c r="R496" s="177">
        <v>0</v>
      </c>
      <c r="S496" s="177">
        <v>0</v>
      </c>
      <c r="T496" s="177">
        <v>0</v>
      </c>
      <c r="U496" s="177">
        <v>0</v>
      </c>
      <c r="V496" s="177">
        <v>0</v>
      </c>
      <c r="W496" s="177">
        <v>0</v>
      </c>
      <c r="X496" s="177">
        <v>0</v>
      </c>
      <c r="Y496" s="177">
        <v>0</v>
      </c>
      <c r="Z496" s="177">
        <v>0</v>
      </c>
      <c r="AA496" s="177">
        <v>0</v>
      </c>
      <c r="AB496" s="177">
        <v>0</v>
      </c>
      <c r="AC496" s="177">
        <v>0</v>
      </c>
      <c r="AD496" s="177">
        <v>0</v>
      </c>
      <c r="AE496" s="177">
        <v>0</v>
      </c>
      <c r="AF496" s="177">
        <v>0</v>
      </c>
      <c r="AG496" s="177">
        <v>0</v>
      </c>
      <c r="AH496" s="177">
        <v>0</v>
      </c>
      <c r="AI496" s="177">
        <v>0</v>
      </c>
      <c r="AJ496" s="177">
        <v>101.43</v>
      </c>
      <c r="AK496" s="177">
        <v>110.65</v>
      </c>
      <c r="AL496" s="177">
        <v>110.65</v>
      </c>
      <c r="AM496" s="177"/>
      <c r="AN496" s="204">
        <v>110.65</v>
      </c>
      <c r="AO496" s="173">
        <f t="shared" si="40"/>
        <v>433.38</v>
      </c>
      <c r="AP496" s="177">
        <f t="shared" si="41"/>
        <v>181.34000000000003</v>
      </c>
      <c r="AQ496" s="37" t="s">
        <v>171</v>
      </c>
      <c r="AR496" s="38" t="s">
        <v>1286</v>
      </c>
    </row>
    <row r="497" spans="1:44" s="29" customFormat="1" ht="50.15" customHeight="1">
      <c r="A497" s="198" t="s">
        <v>1947</v>
      </c>
      <c r="B497" s="193" t="s">
        <v>1115</v>
      </c>
      <c r="C497" s="14" t="s">
        <v>139</v>
      </c>
      <c r="D497" s="194" t="s">
        <v>500</v>
      </c>
      <c r="E497" s="195" t="s">
        <v>1935</v>
      </c>
      <c r="F497" s="199" t="s">
        <v>1931</v>
      </c>
      <c r="G497" s="14" t="s">
        <v>1104</v>
      </c>
      <c r="H497" s="39" t="s">
        <v>10</v>
      </c>
      <c r="I497" s="202">
        <v>43144</v>
      </c>
      <c r="J497" s="197">
        <v>614.72</v>
      </c>
      <c r="K497" s="177">
        <f t="shared" si="43"/>
        <v>61.472000000000008</v>
      </c>
      <c r="L497" s="177">
        <f t="shared" si="44"/>
        <v>553.24800000000005</v>
      </c>
      <c r="M497" s="177">
        <v>0</v>
      </c>
      <c r="N497" s="177">
        <v>0</v>
      </c>
      <c r="O497" s="177">
        <v>0</v>
      </c>
      <c r="P497" s="177">
        <v>0</v>
      </c>
      <c r="Q497" s="177">
        <v>0</v>
      </c>
      <c r="R497" s="177">
        <v>0</v>
      </c>
      <c r="S497" s="177">
        <v>0</v>
      </c>
      <c r="T497" s="177">
        <v>0</v>
      </c>
      <c r="U497" s="177">
        <v>0</v>
      </c>
      <c r="V497" s="177">
        <v>0</v>
      </c>
      <c r="W497" s="177">
        <v>0</v>
      </c>
      <c r="X497" s="177">
        <v>0</v>
      </c>
      <c r="Y497" s="177">
        <v>0</v>
      </c>
      <c r="Z497" s="177">
        <v>0</v>
      </c>
      <c r="AA497" s="177">
        <v>0</v>
      </c>
      <c r="AB497" s="177">
        <v>0</v>
      </c>
      <c r="AC497" s="177">
        <v>0</v>
      </c>
      <c r="AD497" s="177">
        <v>0</v>
      </c>
      <c r="AE497" s="177">
        <v>0</v>
      </c>
      <c r="AF497" s="177">
        <v>0</v>
      </c>
      <c r="AG497" s="177">
        <v>0</v>
      </c>
      <c r="AH497" s="177">
        <v>0</v>
      </c>
      <c r="AI497" s="177">
        <v>0</v>
      </c>
      <c r="AJ497" s="177">
        <v>101.43</v>
      </c>
      <c r="AK497" s="177">
        <v>110.65</v>
      </c>
      <c r="AL497" s="177">
        <v>110.65</v>
      </c>
      <c r="AM497" s="177"/>
      <c r="AN497" s="204">
        <v>110.65</v>
      </c>
      <c r="AO497" s="173">
        <f t="shared" si="40"/>
        <v>433.38</v>
      </c>
      <c r="AP497" s="177">
        <f t="shared" si="41"/>
        <v>181.34000000000003</v>
      </c>
      <c r="AQ497" s="37" t="s">
        <v>171</v>
      </c>
      <c r="AR497" s="38" t="s">
        <v>1286</v>
      </c>
    </row>
    <row r="498" spans="1:44" s="29" customFormat="1" ht="50.15" customHeight="1">
      <c r="A498" s="198" t="s">
        <v>2000</v>
      </c>
      <c r="B498" s="193" t="s">
        <v>1115</v>
      </c>
      <c r="C498" s="14" t="s">
        <v>135</v>
      </c>
      <c r="D498" s="194" t="s">
        <v>944</v>
      </c>
      <c r="E498" s="195" t="s">
        <v>2001</v>
      </c>
      <c r="F498" s="199" t="s">
        <v>2002</v>
      </c>
      <c r="G498" s="14" t="s">
        <v>1104</v>
      </c>
      <c r="H498" s="39" t="s">
        <v>112</v>
      </c>
      <c r="I498" s="202">
        <v>43348</v>
      </c>
      <c r="J498" s="197">
        <v>1100</v>
      </c>
      <c r="K498" s="177">
        <f t="shared" ref="K498:K508" si="45">+J498*0.1</f>
        <v>110</v>
      </c>
      <c r="L498" s="177">
        <f t="shared" ref="L498:L508" si="46">+J498-K498</f>
        <v>990</v>
      </c>
      <c r="M498" s="177">
        <v>0</v>
      </c>
      <c r="N498" s="177">
        <v>0</v>
      </c>
      <c r="O498" s="177">
        <v>0</v>
      </c>
      <c r="P498" s="177">
        <v>0</v>
      </c>
      <c r="Q498" s="177">
        <v>0</v>
      </c>
      <c r="R498" s="177">
        <v>0</v>
      </c>
      <c r="S498" s="177">
        <v>0</v>
      </c>
      <c r="T498" s="177">
        <v>0</v>
      </c>
      <c r="U498" s="177">
        <v>0</v>
      </c>
      <c r="V498" s="177">
        <v>0</v>
      </c>
      <c r="W498" s="177">
        <v>0</v>
      </c>
      <c r="X498" s="177">
        <v>0</v>
      </c>
      <c r="Y498" s="177">
        <v>0</v>
      </c>
      <c r="Z498" s="177">
        <v>0</v>
      </c>
      <c r="AA498" s="177">
        <v>0</v>
      </c>
      <c r="AB498" s="177">
        <v>0</v>
      </c>
      <c r="AC498" s="177">
        <v>0</v>
      </c>
      <c r="AD498" s="177">
        <v>0</v>
      </c>
      <c r="AE498" s="177">
        <v>0</v>
      </c>
      <c r="AF498" s="177">
        <v>0</v>
      </c>
      <c r="AG498" s="177">
        <v>0</v>
      </c>
      <c r="AH498" s="177">
        <v>0</v>
      </c>
      <c r="AI498" s="177">
        <v>0</v>
      </c>
      <c r="AJ498" s="177">
        <v>66</v>
      </c>
      <c r="AK498" s="177">
        <v>198</v>
      </c>
      <c r="AL498" s="177">
        <v>198</v>
      </c>
      <c r="AM498" s="177"/>
      <c r="AN498" s="204">
        <v>198</v>
      </c>
      <c r="AO498" s="173">
        <f t="shared" si="40"/>
        <v>660</v>
      </c>
      <c r="AP498" s="177">
        <f t="shared" si="41"/>
        <v>440</v>
      </c>
      <c r="AQ498" s="37" t="s">
        <v>1117</v>
      </c>
      <c r="AR498" s="38" t="s">
        <v>1376</v>
      </c>
    </row>
    <row r="499" spans="1:44" s="29" customFormat="1" ht="50.15" customHeight="1">
      <c r="A499" s="198" t="s">
        <v>2349</v>
      </c>
      <c r="B499" s="193" t="s">
        <v>1115</v>
      </c>
      <c r="C499" s="14" t="s">
        <v>2341</v>
      </c>
      <c r="D499" s="194" t="s">
        <v>162</v>
      </c>
      <c r="E499" s="195">
        <v>54918844</v>
      </c>
      <c r="F499" s="199" t="s">
        <v>2350</v>
      </c>
      <c r="G499" s="14" t="s">
        <v>1104</v>
      </c>
      <c r="H499" s="39" t="s">
        <v>2442</v>
      </c>
      <c r="I499" s="202">
        <v>44187</v>
      </c>
      <c r="J499" s="197">
        <v>10699.11</v>
      </c>
      <c r="K499" s="177">
        <f t="shared" si="45"/>
        <v>1069.9110000000001</v>
      </c>
      <c r="L499" s="177">
        <f t="shared" si="46"/>
        <v>9629.1990000000005</v>
      </c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>
        <v>0</v>
      </c>
      <c r="AL499" s="177">
        <v>0</v>
      </c>
      <c r="AM499" s="177"/>
      <c r="AN499" s="204">
        <v>1925.84</v>
      </c>
      <c r="AO499" s="173">
        <f t="shared" ref="AO499:AO565" si="47">SUM(M499:AN499)</f>
        <v>1925.84</v>
      </c>
      <c r="AP499" s="177">
        <f t="shared" ref="AP499:AP565" si="48">J499-AO499</f>
        <v>8773.27</v>
      </c>
      <c r="AQ499" s="37"/>
      <c r="AR499" s="38"/>
    </row>
    <row r="500" spans="1:44" s="29" customFormat="1" ht="50.15" customHeight="1">
      <c r="A500" s="198" t="s">
        <v>2351</v>
      </c>
      <c r="B500" s="193" t="s">
        <v>1115</v>
      </c>
      <c r="C500" s="14" t="s">
        <v>2341</v>
      </c>
      <c r="D500" s="194" t="s">
        <v>162</v>
      </c>
      <c r="E500" s="195">
        <v>54918842</v>
      </c>
      <c r="F500" s="199" t="s">
        <v>2350</v>
      </c>
      <c r="G500" s="14" t="s">
        <v>1104</v>
      </c>
      <c r="H500" s="39" t="s">
        <v>2442</v>
      </c>
      <c r="I500" s="202">
        <v>44187</v>
      </c>
      <c r="J500" s="197">
        <v>10699.11</v>
      </c>
      <c r="K500" s="177">
        <f t="shared" si="45"/>
        <v>1069.9110000000001</v>
      </c>
      <c r="L500" s="177">
        <f t="shared" si="46"/>
        <v>9629.1990000000005</v>
      </c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>
        <v>0</v>
      </c>
      <c r="AL500" s="177">
        <v>0</v>
      </c>
      <c r="AM500" s="177"/>
      <c r="AN500" s="204">
        <v>1925.84</v>
      </c>
      <c r="AO500" s="173">
        <f t="shared" si="47"/>
        <v>1925.84</v>
      </c>
      <c r="AP500" s="177">
        <f t="shared" si="48"/>
        <v>8773.27</v>
      </c>
      <c r="AQ500" s="37"/>
      <c r="AR500" s="38"/>
    </row>
    <row r="501" spans="1:44" s="29" customFormat="1" ht="50.15" customHeight="1">
      <c r="A501" s="198" t="s">
        <v>2430</v>
      </c>
      <c r="B501" s="193" t="s">
        <v>1115</v>
      </c>
      <c r="C501" s="14" t="s">
        <v>135</v>
      </c>
      <c r="D501" s="194" t="s">
        <v>162</v>
      </c>
      <c r="E501" s="195">
        <v>62653579</v>
      </c>
      <c r="F501" s="199" t="s">
        <v>2431</v>
      </c>
      <c r="G501" s="14" t="s">
        <v>1104</v>
      </c>
      <c r="H501" s="39" t="s">
        <v>2442</v>
      </c>
      <c r="I501" s="202">
        <v>44425</v>
      </c>
      <c r="J501" s="197">
        <v>1200</v>
      </c>
      <c r="K501" s="177">
        <f t="shared" si="45"/>
        <v>120</v>
      </c>
      <c r="L501" s="177">
        <f t="shared" si="46"/>
        <v>1080</v>
      </c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  <c r="AJ501" s="177"/>
      <c r="AK501" s="177"/>
      <c r="AL501" s="177">
        <v>0</v>
      </c>
      <c r="AM501" s="177"/>
      <c r="AN501" s="204">
        <v>72</v>
      </c>
      <c r="AO501" s="173">
        <f t="shared" si="47"/>
        <v>72</v>
      </c>
      <c r="AP501" s="177">
        <f t="shared" si="48"/>
        <v>1128</v>
      </c>
      <c r="AQ501" s="37"/>
      <c r="AR501" s="38"/>
    </row>
    <row r="502" spans="1:44" s="29" customFormat="1" ht="50.15" customHeight="1">
      <c r="A502" s="198" t="s">
        <v>2432</v>
      </c>
      <c r="B502" s="193" t="s">
        <v>1115</v>
      </c>
      <c r="C502" s="14" t="s">
        <v>135</v>
      </c>
      <c r="D502" s="194" t="s">
        <v>162</v>
      </c>
      <c r="E502" s="195">
        <v>62655261</v>
      </c>
      <c r="F502" s="199" t="s">
        <v>2431</v>
      </c>
      <c r="G502" s="14" t="s">
        <v>1104</v>
      </c>
      <c r="H502" s="39" t="s">
        <v>2442</v>
      </c>
      <c r="I502" s="202">
        <v>44519</v>
      </c>
      <c r="J502" s="197">
        <v>1200</v>
      </c>
      <c r="K502" s="177">
        <f t="shared" si="45"/>
        <v>120</v>
      </c>
      <c r="L502" s="177">
        <f t="shared" si="46"/>
        <v>1080</v>
      </c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  <c r="AJ502" s="177"/>
      <c r="AK502" s="177"/>
      <c r="AL502" s="177">
        <v>0</v>
      </c>
      <c r="AM502" s="177"/>
      <c r="AN502" s="204">
        <v>72</v>
      </c>
      <c r="AO502" s="173">
        <f t="shared" si="47"/>
        <v>72</v>
      </c>
      <c r="AP502" s="177">
        <f t="shared" si="48"/>
        <v>1128</v>
      </c>
      <c r="AQ502" s="37"/>
      <c r="AR502" s="38"/>
    </row>
    <row r="503" spans="1:44" s="29" customFormat="1" ht="50.15" customHeight="1">
      <c r="A503" s="198" t="s">
        <v>2435</v>
      </c>
      <c r="B503" s="193" t="s">
        <v>1115</v>
      </c>
      <c r="C503" s="14" t="s">
        <v>362</v>
      </c>
      <c r="D503" s="194" t="s">
        <v>162</v>
      </c>
      <c r="E503" s="195">
        <v>61179513</v>
      </c>
      <c r="F503" s="199" t="s">
        <v>2441</v>
      </c>
      <c r="G503" s="14" t="s">
        <v>1104</v>
      </c>
      <c r="H503" s="39" t="s">
        <v>2442</v>
      </c>
      <c r="I503" s="202">
        <v>44523</v>
      </c>
      <c r="J503" s="197">
        <v>865</v>
      </c>
      <c r="K503" s="177">
        <f t="shared" si="45"/>
        <v>86.5</v>
      </c>
      <c r="L503" s="177">
        <f t="shared" si="46"/>
        <v>778.5</v>
      </c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  <c r="AL503" s="177">
        <v>0</v>
      </c>
      <c r="AM503" s="177"/>
      <c r="AN503" s="204">
        <v>12.98</v>
      </c>
      <c r="AO503" s="173">
        <f t="shared" si="47"/>
        <v>12.98</v>
      </c>
      <c r="AP503" s="177">
        <f t="shared" si="48"/>
        <v>852.02</v>
      </c>
      <c r="AQ503" s="37"/>
      <c r="AR503" s="38"/>
    </row>
    <row r="504" spans="1:44" s="29" customFormat="1" ht="50.15" customHeight="1">
      <c r="A504" s="198" t="s">
        <v>2436</v>
      </c>
      <c r="B504" s="193" t="s">
        <v>1115</v>
      </c>
      <c r="C504" s="14" t="s">
        <v>362</v>
      </c>
      <c r="D504" s="194" t="s">
        <v>162</v>
      </c>
      <c r="E504" s="195">
        <v>61179493</v>
      </c>
      <c r="F504" s="199" t="s">
        <v>2441</v>
      </c>
      <c r="G504" s="14" t="s">
        <v>1104</v>
      </c>
      <c r="H504" s="39" t="s">
        <v>2442</v>
      </c>
      <c r="I504" s="202">
        <v>44523</v>
      </c>
      <c r="J504" s="197">
        <v>865</v>
      </c>
      <c r="K504" s="177">
        <f t="shared" si="45"/>
        <v>86.5</v>
      </c>
      <c r="L504" s="177">
        <f t="shared" si="46"/>
        <v>778.5</v>
      </c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  <c r="AJ504" s="177"/>
      <c r="AK504" s="177"/>
      <c r="AL504" s="177">
        <v>0</v>
      </c>
      <c r="AM504" s="177"/>
      <c r="AN504" s="204">
        <v>12.98</v>
      </c>
      <c r="AO504" s="173">
        <f t="shared" si="47"/>
        <v>12.98</v>
      </c>
      <c r="AP504" s="177">
        <f t="shared" si="48"/>
        <v>852.02</v>
      </c>
      <c r="AQ504" s="37"/>
      <c r="AR504" s="38"/>
    </row>
    <row r="505" spans="1:44" s="29" customFormat="1" ht="50.15" customHeight="1">
      <c r="A505" s="198" t="s">
        <v>2437</v>
      </c>
      <c r="B505" s="193" t="s">
        <v>1115</v>
      </c>
      <c r="C505" s="14" t="s">
        <v>362</v>
      </c>
      <c r="D505" s="194" t="s">
        <v>162</v>
      </c>
      <c r="E505" s="195">
        <v>61179499</v>
      </c>
      <c r="F505" s="199" t="s">
        <v>2441</v>
      </c>
      <c r="G505" s="14" t="s">
        <v>1104</v>
      </c>
      <c r="H505" s="39" t="s">
        <v>2442</v>
      </c>
      <c r="I505" s="202">
        <v>44523</v>
      </c>
      <c r="J505" s="197">
        <v>865</v>
      </c>
      <c r="K505" s="177">
        <f t="shared" si="45"/>
        <v>86.5</v>
      </c>
      <c r="L505" s="177">
        <f t="shared" si="46"/>
        <v>778.5</v>
      </c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  <c r="AJ505" s="177"/>
      <c r="AK505" s="177"/>
      <c r="AL505" s="177">
        <v>0</v>
      </c>
      <c r="AM505" s="177"/>
      <c r="AN505" s="204">
        <v>12.98</v>
      </c>
      <c r="AO505" s="173">
        <f t="shared" si="47"/>
        <v>12.98</v>
      </c>
      <c r="AP505" s="177">
        <f t="shared" si="48"/>
        <v>852.02</v>
      </c>
      <c r="AQ505" s="37"/>
      <c r="AR505" s="38"/>
    </row>
    <row r="506" spans="1:44" s="29" customFormat="1" ht="50.15" customHeight="1">
      <c r="A506" s="198" t="s">
        <v>2438</v>
      </c>
      <c r="B506" s="193" t="s">
        <v>1115</v>
      </c>
      <c r="C506" s="14" t="s">
        <v>362</v>
      </c>
      <c r="D506" s="194" t="s">
        <v>162</v>
      </c>
      <c r="E506" s="195">
        <v>61179501</v>
      </c>
      <c r="F506" s="199" t="s">
        <v>2441</v>
      </c>
      <c r="G506" s="14" t="s">
        <v>1104</v>
      </c>
      <c r="H506" s="39" t="s">
        <v>2442</v>
      </c>
      <c r="I506" s="202">
        <v>44523</v>
      </c>
      <c r="J506" s="197">
        <v>865</v>
      </c>
      <c r="K506" s="177">
        <f t="shared" si="45"/>
        <v>86.5</v>
      </c>
      <c r="L506" s="177">
        <f t="shared" si="46"/>
        <v>778.5</v>
      </c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  <c r="AL506" s="177">
        <v>0</v>
      </c>
      <c r="AM506" s="177"/>
      <c r="AN506" s="204">
        <v>12.98</v>
      </c>
      <c r="AO506" s="173">
        <f t="shared" si="47"/>
        <v>12.98</v>
      </c>
      <c r="AP506" s="177">
        <f t="shared" si="48"/>
        <v>852.02</v>
      </c>
      <c r="AQ506" s="37"/>
      <c r="AR506" s="38"/>
    </row>
    <row r="507" spans="1:44" s="29" customFormat="1" ht="50.15" customHeight="1">
      <c r="A507" s="198" t="s">
        <v>2439</v>
      </c>
      <c r="B507" s="193" t="s">
        <v>1115</v>
      </c>
      <c r="C507" s="14" t="s">
        <v>362</v>
      </c>
      <c r="D507" s="194" t="s">
        <v>162</v>
      </c>
      <c r="E507" s="195">
        <v>61179502</v>
      </c>
      <c r="F507" s="199" t="s">
        <v>2441</v>
      </c>
      <c r="G507" s="14" t="s">
        <v>1104</v>
      </c>
      <c r="H507" s="39" t="s">
        <v>2442</v>
      </c>
      <c r="I507" s="202">
        <v>44523</v>
      </c>
      <c r="J507" s="197">
        <v>865</v>
      </c>
      <c r="K507" s="177">
        <f t="shared" si="45"/>
        <v>86.5</v>
      </c>
      <c r="L507" s="177">
        <f t="shared" si="46"/>
        <v>778.5</v>
      </c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  <c r="AL507" s="177">
        <v>0</v>
      </c>
      <c r="AM507" s="177"/>
      <c r="AN507" s="204">
        <v>12.98</v>
      </c>
      <c r="AO507" s="173">
        <f t="shared" si="47"/>
        <v>12.98</v>
      </c>
      <c r="AP507" s="177">
        <f t="shared" si="48"/>
        <v>852.02</v>
      </c>
      <c r="AQ507" s="37"/>
      <c r="AR507" s="38"/>
    </row>
    <row r="508" spans="1:44" s="29" customFormat="1" ht="50.15" customHeight="1">
      <c r="A508" s="198" t="s">
        <v>2440</v>
      </c>
      <c r="B508" s="193" t="s">
        <v>1115</v>
      </c>
      <c r="C508" s="14" t="s">
        <v>362</v>
      </c>
      <c r="D508" s="194" t="s">
        <v>162</v>
      </c>
      <c r="E508" s="195">
        <v>61179512</v>
      </c>
      <c r="F508" s="199" t="s">
        <v>2441</v>
      </c>
      <c r="G508" s="14" t="s">
        <v>1104</v>
      </c>
      <c r="H508" s="39" t="s">
        <v>2442</v>
      </c>
      <c r="I508" s="202">
        <v>44523</v>
      </c>
      <c r="J508" s="197">
        <v>865</v>
      </c>
      <c r="K508" s="177">
        <f t="shared" si="45"/>
        <v>86.5</v>
      </c>
      <c r="L508" s="177">
        <f t="shared" si="46"/>
        <v>778.5</v>
      </c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  <c r="AL508" s="177">
        <v>0</v>
      </c>
      <c r="AM508" s="177"/>
      <c r="AN508" s="204">
        <v>12.98</v>
      </c>
      <c r="AO508" s="173">
        <f t="shared" si="47"/>
        <v>12.98</v>
      </c>
      <c r="AP508" s="177">
        <f t="shared" si="48"/>
        <v>852.02</v>
      </c>
      <c r="AQ508" s="37"/>
      <c r="AR508" s="38"/>
    </row>
    <row r="509" spans="1:44" s="5" customFormat="1" ht="50.15" customHeight="1">
      <c r="A509" s="174" t="s">
        <v>382</v>
      </c>
      <c r="B509" s="39" t="s">
        <v>383</v>
      </c>
      <c r="C509" s="39" t="s">
        <v>256</v>
      </c>
      <c r="D509" s="39" t="s">
        <v>90</v>
      </c>
      <c r="E509" s="39" t="s">
        <v>384</v>
      </c>
      <c r="F509" s="39" t="s">
        <v>385</v>
      </c>
      <c r="G509" s="39" t="s">
        <v>1104</v>
      </c>
      <c r="H509" s="39" t="s">
        <v>102</v>
      </c>
      <c r="I509" s="202">
        <v>39965</v>
      </c>
      <c r="J509" s="177">
        <v>23111</v>
      </c>
      <c r="K509" s="177">
        <f t="shared" ref="K509:K561" si="49">+J509*0.1</f>
        <v>2311.1</v>
      </c>
      <c r="L509" s="177">
        <f t="shared" ref="L509:L561" si="50">+J509-K509</f>
        <v>20799.900000000001</v>
      </c>
      <c r="M509" s="177">
        <v>0</v>
      </c>
      <c r="N509" s="177">
        <v>0</v>
      </c>
      <c r="O509" s="177">
        <v>0</v>
      </c>
      <c r="P509" s="177">
        <v>0</v>
      </c>
      <c r="Q509" s="177">
        <v>0</v>
      </c>
      <c r="R509" s="177">
        <v>0</v>
      </c>
      <c r="S509" s="177">
        <v>0</v>
      </c>
      <c r="T509" s="177">
        <v>0</v>
      </c>
      <c r="U509" s="177">
        <v>0</v>
      </c>
      <c r="V509" s="15">
        <v>0</v>
      </c>
      <c r="W509" s="177">
        <v>0</v>
      </c>
      <c r="X509" s="177">
        <v>2831.1</v>
      </c>
      <c r="Y509" s="177">
        <v>2831.1</v>
      </c>
      <c r="Z509" s="177">
        <v>2831.1</v>
      </c>
      <c r="AA509" s="177">
        <v>2831.1</v>
      </c>
      <c r="AB509" s="177">
        <v>0</v>
      </c>
      <c r="AC509" s="177">
        <v>2831.1</v>
      </c>
      <c r="AD509" s="177">
        <v>2831.1</v>
      </c>
      <c r="AE509" s="177">
        <v>2831.1</v>
      </c>
      <c r="AF509" s="177">
        <v>982.2</v>
      </c>
      <c r="AG509" s="177">
        <v>0</v>
      </c>
      <c r="AH509" s="177">
        <v>0</v>
      </c>
      <c r="AI509" s="177">
        <v>0</v>
      </c>
      <c r="AJ509" s="177">
        <v>0</v>
      </c>
      <c r="AK509" s="177">
        <v>0</v>
      </c>
      <c r="AL509" s="177"/>
      <c r="AM509" s="177"/>
      <c r="AN509" s="177"/>
      <c r="AO509" s="173">
        <f t="shared" si="47"/>
        <v>20799.899999999998</v>
      </c>
      <c r="AP509" s="177">
        <f t="shared" si="48"/>
        <v>2311.1000000000022</v>
      </c>
      <c r="AQ509" s="50" t="s">
        <v>1585</v>
      </c>
      <c r="AR509" s="58" t="s">
        <v>1278</v>
      </c>
    </row>
    <row r="510" spans="1:44" s="5" customFormat="1" ht="50.15" customHeight="1">
      <c r="A510" s="174" t="s">
        <v>386</v>
      </c>
      <c r="B510" s="39" t="s">
        <v>387</v>
      </c>
      <c r="C510" s="39" t="s">
        <v>388</v>
      </c>
      <c r="D510" s="39" t="s">
        <v>96</v>
      </c>
      <c r="E510" s="39" t="s">
        <v>389</v>
      </c>
      <c r="F510" s="39" t="s">
        <v>390</v>
      </c>
      <c r="G510" s="39" t="s">
        <v>1104</v>
      </c>
      <c r="H510" s="39" t="s">
        <v>391</v>
      </c>
      <c r="I510" s="202">
        <v>40756</v>
      </c>
      <c r="J510" s="177">
        <v>7609.83</v>
      </c>
      <c r="K510" s="177">
        <f t="shared" si="49"/>
        <v>760.98300000000006</v>
      </c>
      <c r="L510" s="177">
        <f t="shared" si="50"/>
        <v>6848.8469999999998</v>
      </c>
      <c r="M510" s="177">
        <v>0</v>
      </c>
      <c r="N510" s="177">
        <v>0</v>
      </c>
      <c r="O510" s="177">
        <v>0</v>
      </c>
      <c r="P510" s="177">
        <v>0</v>
      </c>
      <c r="Q510" s="177">
        <v>0</v>
      </c>
      <c r="R510" s="177">
        <v>0</v>
      </c>
      <c r="S510" s="177">
        <v>0</v>
      </c>
      <c r="T510" s="177">
        <v>0</v>
      </c>
      <c r="U510" s="177">
        <v>0</v>
      </c>
      <c r="V510" s="15">
        <v>0</v>
      </c>
      <c r="W510" s="177">
        <v>0</v>
      </c>
      <c r="X510" s="177">
        <v>0</v>
      </c>
      <c r="Y510" s="177">
        <v>0</v>
      </c>
      <c r="Z510" s="177">
        <v>456.59</v>
      </c>
      <c r="AA510" s="177">
        <v>1369.77</v>
      </c>
      <c r="AB510" s="177">
        <v>0</v>
      </c>
      <c r="AC510" s="177">
        <v>1369.77</v>
      </c>
      <c r="AD510" s="177">
        <v>1369.77</v>
      </c>
      <c r="AE510" s="177">
        <v>1369.77</v>
      </c>
      <c r="AF510" s="177">
        <v>0</v>
      </c>
      <c r="AG510" s="177">
        <v>913.18</v>
      </c>
      <c r="AH510" s="177">
        <v>0</v>
      </c>
      <c r="AI510" s="177">
        <v>0</v>
      </c>
      <c r="AJ510" s="177">
        <v>0</v>
      </c>
      <c r="AK510" s="177">
        <v>0</v>
      </c>
      <c r="AL510" s="177"/>
      <c r="AM510" s="177"/>
      <c r="AN510" s="177"/>
      <c r="AO510" s="173">
        <f t="shared" si="47"/>
        <v>6848.85</v>
      </c>
      <c r="AP510" s="177">
        <f t="shared" si="48"/>
        <v>760.97999999999956</v>
      </c>
      <c r="AQ510" s="50" t="s">
        <v>119</v>
      </c>
      <c r="AR510" s="58" t="s">
        <v>236</v>
      </c>
    </row>
    <row r="511" spans="1:44" s="5" customFormat="1" ht="50.15" customHeight="1">
      <c r="A511" s="174" t="s">
        <v>846</v>
      </c>
      <c r="B511" s="39" t="s">
        <v>387</v>
      </c>
      <c r="C511" s="39" t="s">
        <v>699</v>
      </c>
      <c r="D511" s="39" t="s">
        <v>848</v>
      </c>
      <c r="E511" s="39" t="s">
        <v>849</v>
      </c>
      <c r="F511" s="39" t="s">
        <v>851</v>
      </c>
      <c r="G511" s="39" t="s">
        <v>1104</v>
      </c>
      <c r="H511" s="39" t="s">
        <v>102</v>
      </c>
      <c r="I511" s="202">
        <v>41214</v>
      </c>
      <c r="J511" s="177">
        <v>5945.47</v>
      </c>
      <c r="K511" s="177">
        <f>+J511*0.1</f>
        <v>594.54700000000003</v>
      </c>
      <c r="L511" s="177">
        <f>+J511-K511</f>
        <v>5350.9230000000007</v>
      </c>
      <c r="M511" s="177">
        <v>0</v>
      </c>
      <c r="N511" s="177">
        <v>0</v>
      </c>
      <c r="O511" s="177">
        <v>0</v>
      </c>
      <c r="P511" s="177">
        <v>0</v>
      </c>
      <c r="Q511" s="177">
        <v>0</v>
      </c>
      <c r="R511" s="177">
        <v>0</v>
      </c>
      <c r="S511" s="177">
        <v>0</v>
      </c>
      <c r="T511" s="177">
        <v>0</v>
      </c>
      <c r="U511" s="177">
        <v>0</v>
      </c>
      <c r="V511" s="177">
        <v>0</v>
      </c>
      <c r="W511" s="177">
        <v>0</v>
      </c>
      <c r="X511" s="177">
        <v>0</v>
      </c>
      <c r="Y511" s="177">
        <v>0</v>
      </c>
      <c r="Z511" s="177">
        <v>0</v>
      </c>
      <c r="AA511" s="177">
        <v>181.34</v>
      </c>
      <c r="AB511" s="177">
        <v>0</v>
      </c>
      <c r="AC511" s="177">
        <v>181.34</v>
      </c>
      <c r="AD511" s="177">
        <v>181.34</v>
      </c>
      <c r="AE511" s="177">
        <v>181.34</v>
      </c>
      <c r="AF511" s="177">
        <v>0</v>
      </c>
      <c r="AG511" s="177">
        <v>3736.7</v>
      </c>
      <c r="AH511" s="177">
        <v>0</v>
      </c>
      <c r="AI511" s="177">
        <v>888.86</v>
      </c>
      <c r="AJ511" s="177">
        <v>0</v>
      </c>
      <c r="AK511" s="177">
        <v>0</v>
      </c>
      <c r="AL511" s="177"/>
      <c r="AM511" s="177"/>
      <c r="AN511" s="177"/>
      <c r="AO511" s="173">
        <f t="shared" si="47"/>
        <v>5350.9199999999992</v>
      </c>
      <c r="AP511" s="177">
        <f t="shared" si="48"/>
        <v>594.55000000000109</v>
      </c>
      <c r="AQ511" s="50" t="s">
        <v>119</v>
      </c>
      <c r="AR511" s="58" t="s">
        <v>1678</v>
      </c>
    </row>
    <row r="512" spans="1:44" s="5" customFormat="1" ht="50.15" customHeight="1">
      <c r="A512" s="174" t="s">
        <v>847</v>
      </c>
      <c r="B512" s="39" t="s">
        <v>387</v>
      </c>
      <c r="C512" s="39" t="s">
        <v>699</v>
      </c>
      <c r="D512" s="39" t="s">
        <v>99</v>
      </c>
      <c r="E512" s="39" t="s">
        <v>850</v>
      </c>
      <c r="F512" s="39" t="s">
        <v>851</v>
      </c>
      <c r="G512" s="39" t="s">
        <v>1104</v>
      </c>
      <c r="H512" s="39" t="s">
        <v>102</v>
      </c>
      <c r="I512" s="202">
        <v>41214</v>
      </c>
      <c r="J512" s="177">
        <v>5945.47</v>
      </c>
      <c r="K512" s="177">
        <f t="shared" si="49"/>
        <v>594.54700000000003</v>
      </c>
      <c r="L512" s="177">
        <f t="shared" si="50"/>
        <v>5350.9230000000007</v>
      </c>
      <c r="M512" s="177">
        <v>0</v>
      </c>
      <c r="N512" s="177">
        <v>0</v>
      </c>
      <c r="O512" s="177">
        <v>0</v>
      </c>
      <c r="P512" s="177">
        <v>0</v>
      </c>
      <c r="Q512" s="177">
        <v>0</v>
      </c>
      <c r="R512" s="177">
        <v>0</v>
      </c>
      <c r="S512" s="177">
        <v>0</v>
      </c>
      <c r="T512" s="177">
        <v>0</v>
      </c>
      <c r="U512" s="177">
        <v>0</v>
      </c>
      <c r="V512" s="177">
        <v>0</v>
      </c>
      <c r="W512" s="177">
        <v>0</v>
      </c>
      <c r="X512" s="177">
        <v>0</v>
      </c>
      <c r="Y512" s="177">
        <v>0</v>
      </c>
      <c r="Z512" s="177">
        <v>0</v>
      </c>
      <c r="AA512" s="177">
        <v>181.34</v>
      </c>
      <c r="AB512" s="177">
        <v>0</v>
      </c>
      <c r="AC512" s="177">
        <v>181.34</v>
      </c>
      <c r="AD512" s="177">
        <v>181.34</v>
      </c>
      <c r="AE512" s="177">
        <v>181.34</v>
      </c>
      <c r="AF512" s="177">
        <v>0</v>
      </c>
      <c r="AG512" s="177">
        <v>3736.7</v>
      </c>
      <c r="AH512" s="177">
        <v>0</v>
      </c>
      <c r="AI512" s="177">
        <v>888.86</v>
      </c>
      <c r="AJ512" s="177">
        <v>0</v>
      </c>
      <c r="AK512" s="177">
        <v>0</v>
      </c>
      <c r="AL512" s="177"/>
      <c r="AM512" s="177"/>
      <c r="AN512" s="177"/>
      <c r="AO512" s="173">
        <f t="shared" si="47"/>
        <v>5350.9199999999992</v>
      </c>
      <c r="AP512" s="177">
        <f t="shared" si="48"/>
        <v>594.55000000000109</v>
      </c>
      <c r="AQ512" s="50" t="s">
        <v>119</v>
      </c>
      <c r="AR512" s="58" t="s">
        <v>1678</v>
      </c>
    </row>
    <row r="513" spans="1:44" s="5" customFormat="1" ht="50.15" customHeight="1">
      <c r="A513" s="174" t="s">
        <v>393</v>
      </c>
      <c r="B513" s="39" t="s">
        <v>1831</v>
      </c>
      <c r="C513" s="39" t="s">
        <v>14</v>
      </c>
      <c r="D513" s="39" t="s">
        <v>394</v>
      </c>
      <c r="E513" s="39" t="s">
        <v>395</v>
      </c>
      <c r="F513" s="39" t="s">
        <v>396</v>
      </c>
      <c r="G513" s="39" t="s">
        <v>1104</v>
      </c>
      <c r="H513" s="39" t="s">
        <v>30</v>
      </c>
      <c r="I513" s="202">
        <v>37438</v>
      </c>
      <c r="J513" s="177">
        <v>2419.5300000000002</v>
      </c>
      <c r="K513" s="177">
        <f t="shared" si="49"/>
        <v>241.95300000000003</v>
      </c>
      <c r="L513" s="177">
        <f t="shared" si="50"/>
        <v>2177.5770000000002</v>
      </c>
      <c r="M513" s="177">
        <v>0</v>
      </c>
      <c r="N513" s="177">
        <v>0</v>
      </c>
      <c r="O513" s="177">
        <v>0</v>
      </c>
      <c r="P513" s="177">
        <v>0</v>
      </c>
      <c r="Q513" s="177">
        <v>217.76</v>
      </c>
      <c r="R513" s="177">
        <v>1125.0899999999999</v>
      </c>
      <c r="S513" s="177">
        <v>435.52</v>
      </c>
      <c r="T513" s="177">
        <v>399.21</v>
      </c>
      <c r="U513" s="177">
        <v>0</v>
      </c>
      <c r="V513" s="15">
        <v>0</v>
      </c>
      <c r="W513" s="177">
        <v>0</v>
      </c>
      <c r="X513" s="177">
        <v>0</v>
      </c>
      <c r="Y513" s="177">
        <v>0</v>
      </c>
      <c r="Z513" s="177">
        <v>0</v>
      </c>
      <c r="AA513" s="177">
        <v>0</v>
      </c>
      <c r="AB513" s="177">
        <v>0</v>
      </c>
      <c r="AC513" s="177">
        <v>0</v>
      </c>
      <c r="AD513" s="177">
        <v>0</v>
      </c>
      <c r="AE513" s="177">
        <v>0</v>
      </c>
      <c r="AF513" s="177">
        <v>0</v>
      </c>
      <c r="AG513" s="177">
        <v>0</v>
      </c>
      <c r="AH513" s="177">
        <v>0</v>
      </c>
      <c r="AI513" s="177">
        <v>0</v>
      </c>
      <c r="AJ513" s="177">
        <v>0</v>
      </c>
      <c r="AK513" s="177">
        <v>0</v>
      </c>
      <c r="AL513" s="177"/>
      <c r="AM513" s="177"/>
      <c r="AN513" s="177"/>
      <c r="AO513" s="173">
        <f t="shared" si="47"/>
        <v>2177.58</v>
      </c>
      <c r="AP513" s="177">
        <f t="shared" si="48"/>
        <v>241.95000000000027</v>
      </c>
      <c r="AQ513" s="50" t="s">
        <v>119</v>
      </c>
      <c r="AR513" s="58" t="s">
        <v>155</v>
      </c>
    </row>
    <row r="514" spans="1:44" s="5" customFormat="1" ht="50.15" customHeight="1">
      <c r="A514" s="174" t="s">
        <v>397</v>
      </c>
      <c r="B514" s="39" t="s">
        <v>398</v>
      </c>
      <c r="C514" s="39" t="s">
        <v>256</v>
      </c>
      <c r="D514" s="39" t="s">
        <v>399</v>
      </c>
      <c r="E514" s="14" t="s">
        <v>400</v>
      </c>
      <c r="F514" s="14" t="s">
        <v>401</v>
      </c>
      <c r="G514" s="39" t="s">
        <v>1104</v>
      </c>
      <c r="H514" s="39" t="s">
        <v>102</v>
      </c>
      <c r="I514" s="202">
        <v>39965</v>
      </c>
      <c r="J514" s="177">
        <v>6536</v>
      </c>
      <c r="K514" s="177">
        <f t="shared" si="49"/>
        <v>653.6</v>
      </c>
      <c r="L514" s="177">
        <f t="shared" si="50"/>
        <v>5882.4</v>
      </c>
      <c r="M514" s="177">
        <v>0</v>
      </c>
      <c r="N514" s="177">
        <v>0</v>
      </c>
      <c r="O514" s="177">
        <v>0</v>
      </c>
      <c r="P514" s="177">
        <v>0</v>
      </c>
      <c r="Q514" s="177">
        <v>0</v>
      </c>
      <c r="R514" s="177">
        <v>0</v>
      </c>
      <c r="S514" s="177">
        <v>0</v>
      </c>
      <c r="T514" s="177">
        <v>0</v>
      </c>
      <c r="U514" s="177">
        <v>0</v>
      </c>
      <c r="V514" s="15">
        <v>0</v>
      </c>
      <c r="W514" s="177">
        <v>0</v>
      </c>
      <c r="X514" s="177">
        <v>800.66</v>
      </c>
      <c r="Y514" s="177">
        <v>800.66</v>
      </c>
      <c r="Z514" s="177">
        <v>800.66</v>
      </c>
      <c r="AA514" s="177">
        <v>800.66</v>
      </c>
      <c r="AB514" s="177">
        <v>0</v>
      </c>
      <c r="AC514" s="177">
        <v>800.66</v>
      </c>
      <c r="AD514" s="177">
        <v>800.66</v>
      </c>
      <c r="AE514" s="177">
        <v>800.66</v>
      </c>
      <c r="AF514" s="177">
        <v>0</v>
      </c>
      <c r="AG514" s="177">
        <v>277.77999999999997</v>
      </c>
      <c r="AH514" s="177">
        <v>0</v>
      </c>
      <c r="AI514" s="177">
        <v>0</v>
      </c>
      <c r="AJ514" s="177">
        <v>0</v>
      </c>
      <c r="AK514" s="177">
        <v>0</v>
      </c>
      <c r="AL514" s="177"/>
      <c r="AM514" s="177"/>
      <c r="AN514" s="177"/>
      <c r="AO514" s="173">
        <f t="shared" si="47"/>
        <v>5882.4</v>
      </c>
      <c r="AP514" s="177">
        <f t="shared" si="48"/>
        <v>653.60000000000036</v>
      </c>
      <c r="AQ514" s="50" t="s">
        <v>119</v>
      </c>
      <c r="AR514" s="58" t="s">
        <v>1581</v>
      </c>
    </row>
    <row r="515" spans="1:44" s="5" customFormat="1" ht="50.15" customHeight="1">
      <c r="A515" s="174" t="s">
        <v>402</v>
      </c>
      <c r="B515" s="39" t="s">
        <v>398</v>
      </c>
      <c r="C515" s="39" t="s">
        <v>403</v>
      </c>
      <c r="D515" s="39" t="s">
        <v>399</v>
      </c>
      <c r="E515" s="14" t="s">
        <v>404</v>
      </c>
      <c r="F515" s="14" t="s">
        <v>405</v>
      </c>
      <c r="G515" s="39" t="s">
        <v>1104</v>
      </c>
      <c r="H515" s="39" t="s">
        <v>32</v>
      </c>
      <c r="I515" s="202">
        <v>39722</v>
      </c>
      <c r="J515" s="177">
        <v>4636.46</v>
      </c>
      <c r="K515" s="177">
        <f t="shared" si="49"/>
        <v>463.64600000000002</v>
      </c>
      <c r="L515" s="177">
        <f t="shared" si="50"/>
        <v>4172.8140000000003</v>
      </c>
      <c r="M515" s="177">
        <v>0</v>
      </c>
      <c r="N515" s="177">
        <v>0</v>
      </c>
      <c r="O515" s="177">
        <v>0</v>
      </c>
      <c r="P515" s="177">
        <v>0</v>
      </c>
      <c r="Q515" s="177">
        <v>0</v>
      </c>
      <c r="R515" s="177">
        <v>0</v>
      </c>
      <c r="S515" s="177">
        <v>0</v>
      </c>
      <c r="T515" s="177">
        <v>0</v>
      </c>
      <c r="U515" s="177">
        <v>0</v>
      </c>
      <c r="V515" s="15">
        <v>0</v>
      </c>
      <c r="W515" s="177">
        <v>0</v>
      </c>
      <c r="X515" s="177">
        <v>0</v>
      </c>
      <c r="Y515" s="177">
        <v>208.64</v>
      </c>
      <c r="Z515" s="177">
        <v>834.56</v>
      </c>
      <c r="AA515" s="177">
        <v>834.56</v>
      </c>
      <c r="AB515" s="177">
        <v>0</v>
      </c>
      <c r="AC515" s="177">
        <v>834.56</v>
      </c>
      <c r="AD515" s="177">
        <v>834.56</v>
      </c>
      <c r="AE515" s="177">
        <v>625.92999999999995</v>
      </c>
      <c r="AF515" s="177">
        <v>0</v>
      </c>
      <c r="AG515" s="177">
        <v>0</v>
      </c>
      <c r="AH515" s="177">
        <v>0</v>
      </c>
      <c r="AI515" s="177">
        <v>0</v>
      </c>
      <c r="AJ515" s="177">
        <v>0</v>
      </c>
      <c r="AK515" s="177">
        <v>0</v>
      </c>
      <c r="AL515" s="177"/>
      <c r="AM515" s="177"/>
      <c r="AN515" s="177"/>
      <c r="AO515" s="173">
        <f t="shared" si="47"/>
        <v>4172.8099999999995</v>
      </c>
      <c r="AP515" s="177">
        <f t="shared" si="48"/>
        <v>463.65000000000055</v>
      </c>
      <c r="AQ515" s="50" t="s">
        <v>1585</v>
      </c>
      <c r="AR515" s="58" t="s">
        <v>1278</v>
      </c>
    </row>
    <row r="516" spans="1:44" s="29" customFormat="1" ht="50.15" customHeight="1">
      <c r="A516" s="216" t="s">
        <v>2475</v>
      </c>
      <c r="B516" s="205" t="s">
        <v>1124</v>
      </c>
      <c r="C516" s="205" t="s">
        <v>139</v>
      </c>
      <c r="D516" s="205" t="s">
        <v>99</v>
      </c>
      <c r="E516" s="37" t="s">
        <v>2293</v>
      </c>
      <c r="F516" s="37" t="s">
        <v>2375</v>
      </c>
      <c r="G516" s="205" t="s">
        <v>1104</v>
      </c>
      <c r="H516" s="205" t="s">
        <v>612</v>
      </c>
      <c r="I516" s="206">
        <v>44351</v>
      </c>
      <c r="J516" s="204">
        <v>16215.5</v>
      </c>
      <c r="K516" s="204">
        <f t="shared" si="49"/>
        <v>1621.5500000000002</v>
      </c>
      <c r="L516" s="204">
        <f t="shared" si="50"/>
        <v>14593.95</v>
      </c>
      <c r="M516" s="204"/>
      <c r="N516" s="204"/>
      <c r="O516" s="204"/>
      <c r="P516" s="204"/>
      <c r="Q516" s="204"/>
      <c r="R516" s="204"/>
      <c r="S516" s="204"/>
      <c r="T516" s="204"/>
      <c r="U516" s="204"/>
      <c r="V516" s="217"/>
      <c r="W516" s="204"/>
      <c r="X516" s="204"/>
      <c r="Y516" s="204"/>
      <c r="Z516" s="204"/>
      <c r="AA516" s="204"/>
      <c r="AB516" s="204"/>
      <c r="AC516" s="204"/>
      <c r="AD516" s="204"/>
      <c r="AE516" s="204"/>
      <c r="AF516" s="204"/>
      <c r="AG516" s="204"/>
      <c r="AH516" s="204"/>
      <c r="AI516" s="204"/>
      <c r="AJ516" s="204"/>
      <c r="AK516" s="204"/>
      <c r="AL516" s="204"/>
      <c r="AM516" s="204"/>
      <c r="AN516" s="204">
        <v>1702.63</v>
      </c>
      <c r="AO516" s="173">
        <f t="shared" si="47"/>
        <v>1702.63</v>
      </c>
      <c r="AP516" s="177">
        <f t="shared" si="48"/>
        <v>14512.869999999999</v>
      </c>
      <c r="AQ516" s="97"/>
      <c r="AR516" s="98"/>
    </row>
    <row r="517" spans="1:44" s="29" customFormat="1" ht="50.15" customHeight="1">
      <c r="A517" s="216" t="s">
        <v>2474</v>
      </c>
      <c r="B517" s="205" t="s">
        <v>1124</v>
      </c>
      <c r="C517" s="205" t="s">
        <v>2455</v>
      </c>
      <c r="D517" s="205"/>
      <c r="E517" s="37"/>
      <c r="F517" s="37"/>
      <c r="G517" s="205" t="s">
        <v>1104</v>
      </c>
      <c r="H517" s="205"/>
      <c r="I517" s="206">
        <v>44552</v>
      </c>
      <c r="J517" s="204">
        <v>850</v>
      </c>
      <c r="K517" s="204">
        <f t="shared" si="49"/>
        <v>85</v>
      </c>
      <c r="L517" s="204">
        <f t="shared" si="50"/>
        <v>765</v>
      </c>
      <c r="M517" s="204"/>
      <c r="N517" s="204"/>
      <c r="O517" s="204"/>
      <c r="P517" s="204"/>
      <c r="Q517" s="204"/>
      <c r="R517" s="204"/>
      <c r="S517" s="204"/>
      <c r="T517" s="204"/>
      <c r="U517" s="204"/>
      <c r="V517" s="217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04"/>
      <c r="AH517" s="204"/>
      <c r="AI517" s="204"/>
      <c r="AJ517" s="204"/>
      <c r="AK517" s="204"/>
      <c r="AL517" s="204"/>
      <c r="AM517" s="204"/>
      <c r="AN517" s="204">
        <v>0</v>
      </c>
      <c r="AO517" s="173">
        <v>0</v>
      </c>
      <c r="AP517" s="177">
        <f t="shared" si="48"/>
        <v>850</v>
      </c>
      <c r="AQ517" s="97"/>
      <c r="AR517" s="98"/>
    </row>
    <row r="518" spans="1:44" s="5" customFormat="1" ht="50.15" customHeight="1">
      <c r="A518" s="174" t="s">
        <v>853</v>
      </c>
      <c r="B518" s="39" t="s">
        <v>852</v>
      </c>
      <c r="C518" s="39" t="s">
        <v>91</v>
      </c>
      <c r="D518" s="39" t="s">
        <v>90</v>
      </c>
      <c r="E518" s="39" t="s">
        <v>418</v>
      </c>
      <c r="F518" s="39" t="s">
        <v>419</v>
      </c>
      <c r="G518" s="39" t="s">
        <v>1104</v>
      </c>
      <c r="H518" s="39" t="s">
        <v>10</v>
      </c>
      <c r="I518" s="202">
        <v>39722</v>
      </c>
      <c r="J518" s="177">
        <v>14300</v>
      </c>
      <c r="K518" s="177">
        <f t="shared" si="49"/>
        <v>1430</v>
      </c>
      <c r="L518" s="177">
        <f t="shared" si="50"/>
        <v>12870</v>
      </c>
      <c r="M518" s="177">
        <v>0</v>
      </c>
      <c r="N518" s="177">
        <v>0</v>
      </c>
      <c r="O518" s="177">
        <v>0</v>
      </c>
      <c r="P518" s="177">
        <v>0</v>
      </c>
      <c r="Q518" s="177">
        <v>0</v>
      </c>
      <c r="R518" s="177">
        <v>0</v>
      </c>
      <c r="S518" s="177">
        <v>0</v>
      </c>
      <c r="T518" s="177">
        <v>0</v>
      </c>
      <c r="U518" s="177">
        <v>0</v>
      </c>
      <c r="V518" s="15">
        <v>0</v>
      </c>
      <c r="W518" s="177">
        <v>657.8</v>
      </c>
      <c r="X518" s="177">
        <v>2574</v>
      </c>
      <c r="Y518" s="177">
        <v>2574</v>
      </c>
      <c r="Z518" s="177">
        <v>2574</v>
      </c>
      <c r="AA518" s="177">
        <v>2574</v>
      </c>
      <c r="AB518" s="177">
        <v>0</v>
      </c>
      <c r="AC518" s="177">
        <v>1916.2</v>
      </c>
      <c r="AD518" s="177">
        <v>0</v>
      </c>
      <c r="AE518" s="177">
        <v>0</v>
      </c>
      <c r="AF518" s="177">
        <v>0</v>
      </c>
      <c r="AG518" s="177">
        <v>0</v>
      </c>
      <c r="AH518" s="177">
        <v>0</v>
      </c>
      <c r="AI518" s="177">
        <v>0</v>
      </c>
      <c r="AJ518" s="177">
        <v>0</v>
      </c>
      <c r="AK518" s="177">
        <v>0</v>
      </c>
      <c r="AL518" s="177"/>
      <c r="AM518" s="177"/>
      <c r="AN518" s="177"/>
      <c r="AO518" s="173">
        <f t="shared" si="47"/>
        <v>12870</v>
      </c>
      <c r="AP518" s="177">
        <f t="shared" si="48"/>
        <v>1430</v>
      </c>
      <c r="AQ518" s="50" t="s">
        <v>119</v>
      </c>
      <c r="AR518" s="58" t="s">
        <v>155</v>
      </c>
    </row>
    <row r="519" spans="1:44" s="5" customFormat="1" ht="50.15" customHeight="1">
      <c r="A519" s="174" t="s">
        <v>854</v>
      </c>
      <c r="B519" s="39" t="s">
        <v>857</v>
      </c>
      <c r="C519" s="39" t="s">
        <v>699</v>
      </c>
      <c r="D519" s="39" t="s">
        <v>99</v>
      </c>
      <c r="E519" s="39" t="s">
        <v>855</v>
      </c>
      <c r="F519" s="39" t="s">
        <v>856</v>
      </c>
      <c r="G519" s="39" t="s">
        <v>1104</v>
      </c>
      <c r="H519" s="39" t="s">
        <v>102</v>
      </c>
      <c r="I519" s="202">
        <v>41579</v>
      </c>
      <c r="J519" s="177">
        <v>19236.14</v>
      </c>
      <c r="K519" s="177">
        <f t="shared" si="49"/>
        <v>1923.614</v>
      </c>
      <c r="L519" s="177">
        <f t="shared" si="50"/>
        <v>17312.525999999998</v>
      </c>
      <c r="M519" s="177">
        <v>0</v>
      </c>
      <c r="N519" s="177">
        <v>0</v>
      </c>
      <c r="O519" s="177">
        <v>0</v>
      </c>
      <c r="P519" s="177">
        <v>0</v>
      </c>
      <c r="Q519" s="177">
        <v>0</v>
      </c>
      <c r="R519" s="177">
        <v>0</v>
      </c>
      <c r="S519" s="177">
        <v>0</v>
      </c>
      <c r="T519" s="177">
        <v>0</v>
      </c>
      <c r="U519" s="177">
        <v>0</v>
      </c>
      <c r="V519" s="177">
        <v>0</v>
      </c>
      <c r="W519" s="177">
        <v>0</v>
      </c>
      <c r="X519" s="177">
        <v>0</v>
      </c>
      <c r="Y519" s="177">
        <v>0</v>
      </c>
      <c r="Z519" s="177">
        <v>0</v>
      </c>
      <c r="AA519" s="177">
        <v>586.70000000000005</v>
      </c>
      <c r="AB519" s="177">
        <v>0</v>
      </c>
      <c r="AC519" s="177">
        <v>586.70000000000005</v>
      </c>
      <c r="AD519" s="177">
        <v>586.70000000000005</v>
      </c>
      <c r="AE519" s="177">
        <v>586.70000000000005</v>
      </c>
      <c r="AF519" s="177">
        <v>8627.43</v>
      </c>
      <c r="AG519" s="177">
        <v>3462.51</v>
      </c>
      <c r="AH519" s="177">
        <v>0</v>
      </c>
      <c r="AI519" s="177">
        <v>2875.79</v>
      </c>
      <c r="AJ519" s="177">
        <v>0</v>
      </c>
      <c r="AK519" s="177">
        <v>0</v>
      </c>
      <c r="AL519" s="177"/>
      <c r="AM519" s="177"/>
      <c r="AN519" s="177"/>
      <c r="AO519" s="173">
        <f t="shared" si="47"/>
        <v>17312.53</v>
      </c>
      <c r="AP519" s="177">
        <f t="shared" si="48"/>
        <v>1923.6100000000006</v>
      </c>
      <c r="AQ519" s="50" t="s">
        <v>119</v>
      </c>
      <c r="AR519" s="58" t="s">
        <v>1678</v>
      </c>
    </row>
    <row r="520" spans="1:44" s="5" customFormat="1" ht="50.15" customHeight="1">
      <c r="A520" s="174" t="s">
        <v>1369</v>
      </c>
      <c r="B520" s="39" t="s">
        <v>407</v>
      </c>
      <c r="C520" s="39" t="s">
        <v>388</v>
      </c>
      <c r="D520" s="39" t="s">
        <v>408</v>
      </c>
      <c r="E520" s="39" t="s">
        <v>409</v>
      </c>
      <c r="F520" s="39" t="s">
        <v>410</v>
      </c>
      <c r="G520" s="39" t="s">
        <v>1104</v>
      </c>
      <c r="H520" s="39" t="s">
        <v>102</v>
      </c>
      <c r="I520" s="202">
        <v>40878</v>
      </c>
      <c r="J520" s="177">
        <v>2850</v>
      </c>
      <c r="K520" s="177">
        <f t="shared" si="49"/>
        <v>285</v>
      </c>
      <c r="L520" s="177">
        <f t="shared" si="50"/>
        <v>2565</v>
      </c>
      <c r="M520" s="177">
        <v>0</v>
      </c>
      <c r="N520" s="177">
        <v>0</v>
      </c>
      <c r="O520" s="177">
        <v>0</v>
      </c>
      <c r="P520" s="177">
        <v>0</v>
      </c>
      <c r="Q520" s="177">
        <v>0</v>
      </c>
      <c r="R520" s="177">
        <v>0</v>
      </c>
      <c r="S520" s="177">
        <v>0</v>
      </c>
      <c r="T520" s="177">
        <v>0</v>
      </c>
      <c r="U520" s="177">
        <v>0</v>
      </c>
      <c r="V520" s="177">
        <v>0</v>
      </c>
      <c r="W520" s="177">
        <v>0</v>
      </c>
      <c r="X520" s="177">
        <v>0</v>
      </c>
      <c r="Y520" s="177">
        <v>0</v>
      </c>
      <c r="Z520" s="177">
        <v>0</v>
      </c>
      <c r="AA520" s="177">
        <v>513</v>
      </c>
      <c r="AB520" s="177">
        <v>0</v>
      </c>
      <c r="AC520" s="177">
        <v>513</v>
      </c>
      <c r="AD520" s="177">
        <v>513</v>
      </c>
      <c r="AE520" s="177">
        <v>513</v>
      </c>
      <c r="AF520" s="177">
        <v>0</v>
      </c>
      <c r="AG520" s="177">
        <v>513</v>
      </c>
      <c r="AH520" s="177">
        <v>0</v>
      </c>
      <c r="AI520" s="177">
        <v>0</v>
      </c>
      <c r="AJ520" s="177">
        <v>0</v>
      </c>
      <c r="AK520" s="177">
        <v>0</v>
      </c>
      <c r="AL520" s="177"/>
      <c r="AM520" s="177"/>
      <c r="AN520" s="177"/>
      <c r="AO520" s="173">
        <f t="shared" si="47"/>
        <v>2565</v>
      </c>
      <c r="AP520" s="177">
        <f t="shared" si="48"/>
        <v>285</v>
      </c>
      <c r="AQ520" s="46" t="s">
        <v>1460</v>
      </c>
      <c r="AR520" s="61" t="s">
        <v>1811</v>
      </c>
    </row>
    <row r="521" spans="1:44" s="5" customFormat="1" ht="50.15" customHeight="1">
      <c r="A521" s="174" t="s">
        <v>1498</v>
      </c>
      <c r="B521" s="39" t="s">
        <v>1495</v>
      </c>
      <c r="C521" s="39" t="s">
        <v>1496</v>
      </c>
      <c r="D521" s="39" t="s">
        <v>1497</v>
      </c>
      <c r="E521" s="39" t="s">
        <v>1499</v>
      </c>
      <c r="F521" s="39" t="s">
        <v>1500</v>
      </c>
      <c r="G521" s="39" t="s">
        <v>1104</v>
      </c>
      <c r="H521" s="39" t="s">
        <v>10</v>
      </c>
      <c r="I521" s="202">
        <v>42217</v>
      </c>
      <c r="J521" s="177">
        <v>19600</v>
      </c>
      <c r="K521" s="177">
        <f t="shared" si="49"/>
        <v>1960</v>
      </c>
      <c r="L521" s="177">
        <f t="shared" si="50"/>
        <v>17640</v>
      </c>
      <c r="M521" s="177">
        <v>0</v>
      </c>
      <c r="N521" s="177">
        <v>0</v>
      </c>
      <c r="O521" s="177">
        <v>0</v>
      </c>
      <c r="P521" s="177">
        <v>0</v>
      </c>
      <c r="Q521" s="177">
        <v>0</v>
      </c>
      <c r="R521" s="177">
        <v>0</v>
      </c>
      <c r="S521" s="177">
        <v>0</v>
      </c>
      <c r="T521" s="177">
        <v>0</v>
      </c>
      <c r="U521" s="177">
        <v>0</v>
      </c>
      <c r="V521" s="177">
        <v>0</v>
      </c>
      <c r="W521" s="177">
        <v>0</v>
      </c>
      <c r="X521" s="177">
        <v>0</v>
      </c>
      <c r="Y521" s="177">
        <v>0</v>
      </c>
      <c r="Z521" s="177">
        <v>0</v>
      </c>
      <c r="AA521" s="177">
        <v>0</v>
      </c>
      <c r="AB521" s="177">
        <v>0</v>
      </c>
      <c r="AC521" s="177">
        <v>0</v>
      </c>
      <c r="AD521" s="177">
        <v>0</v>
      </c>
      <c r="AE521" s="177">
        <v>1470</v>
      </c>
      <c r="AF521" s="177">
        <v>0</v>
      </c>
      <c r="AG521" s="177">
        <v>3528</v>
      </c>
      <c r="AH521" s="177">
        <v>0</v>
      </c>
      <c r="AI521" s="177">
        <v>3528</v>
      </c>
      <c r="AJ521" s="177">
        <v>3528</v>
      </c>
      <c r="AK521" s="177">
        <v>3528</v>
      </c>
      <c r="AL521" s="177">
        <v>2058</v>
      </c>
      <c r="AM521" s="177"/>
      <c r="AN521" s="177"/>
      <c r="AO521" s="173">
        <f t="shared" si="47"/>
        <v>17640</v>
      </c>
      <c r="AP521" s="177">
        <f t="shared" si="48"/>
        <v>1960</v>
      </c>
      <c r="AQ521" s="50" t="s">
        <v>119</v>
      </c>
      <c r="AR521" s="58" t="s">
        <v>1501</v>
      </c>
    </row>
    <row r="522" spans="1:44" s="5" customFormat="1" ht="50.15" customHeight="1">
      <c r="A522" s="174" t="s">
        <v>1502</v>
      </c>
      <c r="B522" s="39" t="s">
        <v>1495</v>
      </c>
      <c r="C522" s="39" t="s">
        <v>1496</v>
      </c>
      <c r="D522" s="39" t="s">
        <v>1497</v>
      </c>
      <c r="E522" s="39" t="s">
        <v>1503</v>
      </c>
      <c r="F522" s="39" t="s">
        <v>1500</v>
      </c>
      <c r="G522" s="39" t="s">
        <v>1104</v>
      </c>
      <c r="H522" s="39" t="s">
        <v>10</v>
      </c>
      <c r="I522" s="202">
        <v>42217</v>
      </c>
      <c r="J522" s="177">
        <v>19600</v>
      </c>
      <c r="K522" s="177">
        <f t="shared" si="49"/>
        <v>1960</v>
      </c>
      <c r="L522" s="177">
        <f t="shared" si="50"/>
        <v>17640</v>
      </c>
      <c r="M522" s="177">
        <v>0</v>
      </c>
      <c r="N522" s="177">
        <v>0</v>
      </c>
      <c r="O522" s="177">
        <v>0</v>
      </c>
      <c r="P522" s="177">
        <v>0</v>
      </c>
      <c r="Q522" s="177">
        <v>0</v>
      </c>
      <c r="R522" s="177">
        <v>0</v>
      </c>
      <c r="S522" s="177">
        <v>0</v>
      </c>
      <c r="T522" s="177">
        <v>0</v>
      </c>
      <c r="U522" s="177">
        <v>0</v>
      </c>
      <c r="V522" s="177">
        <v>0</v>
      </c>
      <c r="W522" s="177">
        <v>0</v>
      </c>
      <c r="X522" s="177">
        <v>0</v>
      </c>
      <c r="Y522" s="177">
        <v>0</v>
      </c>
      <c r="Z522" s="177">
        <v>0</v>
      </c>
      <c r="AA522" s="177">
        <v>0</v>
      </c>
      <c r="AB522" s="177">
        <v>0</v>
      </c>
      <c r="AC522" s="177">
        <v>0</v>
      </c>
      <c r="AD522" s="177">
        <v>0</v>
      </c>
      <c r="AE522" s="177">
        <v>1470</v>
      </c>
      <c r="AF522" s="177">
        <v>0</v>
      </c>
      <c r="AG522" s="177">
        <v>3528</v>
      </c>
      <c r="AH522" s="177">
        <v>0</v>
      </c>
      <c r="AI522" s="177">
        <v>3528</v>
      </c>
      <c r="AJ522" s="177">
        <v>3528</v>
      </c>
      <c r="AK522" s="177">
        <v>3528</v>
      </c>
      <c r="AL522" s="177">
        <v>2058</v>
      </c>
      <c r="AM522" s="177"/>
      <c r="AN522" s="177"/>
      <c r="AO522" s="173">
        <f t="shared" si="47"/>
        <v>17640</v>
      </c>
      <c r="AP522" s="177">
        <f t="shared" si="48"/>
        <v>1960</v>
      </c>
      <c r="AQ522" s="50" t="s">
        <v>119</v>
      </c>
      <c r="AR522" s="58" t="s">
        <v>1501</v>
      </c>
    </row>
    <row r="523" spans="1:44" s="5" customFormat="1" ht="50.15" customHeight="1">
      <c r="A523" s="190" t="s">
        <v>2317</v>
      </c>
      <c r="B523" s="14" t="s">
        <v>2334</v>
      </c>
      <c r="C523" s="14" t="s">
        <v>139</v>
      </c>
      <c r="D523" s="14" t="s">
        <v>99</v>
      </c>
      <c r="E523" s="14" t="s">
        <v>2319</v>
      </c>
      <c r="F523" s="199" t="s">
        <v>2320</v>
      </c>
      <c r="G523" s="14" t="s">
        <v>1104</v>
      </c>
      <c r="H523" s="39"/>
      <c r="I523" s="191">
        <v>44172</v>
      </c>
      <c r="J523" s="177">
        <v>1036.04</v>
      </c>
      <c r="K523" s="177">
        <f t="shared" ref="K523:K531" si="51">J523*10%</f>
        <v>103.604</v>
      </c>
      <c r="L523" s="177">
        <f t="shared" ref="L523:L531" si="52">J523-K523</f>
        <v>932.43599999999992</v>
      </c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  <c r="AA523" s="204"/>
      <c r="AB523" s="204"/>
      <c r="AC523" s="204"/>
      <c r="AD523" s="204"/>
      <c r="AE523" s="204"/>
      <c r="AF523" s="204"/>
      <c r="AG523" s="204"/>
      <c r="AH523" s="204"/>
      <c r="AI523" s="204"/>
      <c r="AJ523" s="204"/>
      <c r="AK523" s="204"/>
      <c r="AL523" s="177">
        <v>15.54</v>
      </c>
      <c r="AM523" s="177"/>
      <c r="AN523" s="204">
        <v>186.49</v>
      </c>
      <c r="AO523" s="173">
        <f t="shared" si="47"/>
        <v>202.03</v>
      </c>
      <c r="AP523" s="177">
        <f t="shared" si="48"/>
        <v>834.01</v>
      </c>
      <c r="AQ523" s="14"/>
      <c r="AR523" s="36"/>
    </row>
    <row r="524" spans="1:44" s="5" customFormat="1" ht="50.15" customHeight="1">
      <c r="A524" s="190" t="s">
        <v>2318</v>
      </c>
      <c r="B524" s="14" t="s">
        <v>2334</v>
      </c>
      <c r="C524" s="14" t="s">
        <v>139</v>
      </c>
      <c r="D524" s="14" t="s">
        <v>99</v>
      </c>
      <c r="E524" s="14" t="s">
        <v>2322</v>
      </c>
      <c r="F524" s="199" t="s">
        <v>2320</v>
      </c>
      <c r="G524" s="14" t="s">
        <v>1104</v>
      </c>
      <c r="H524" s="39"/>
      <c r="I524" s="191">
        <v>44172</v>
      </c>
      <c r="J524" s="177">
        <v>1036.04</v>
      </c>
      <c r="K524" s="177">
        <f t="shared" si="51"/>
        <v>103.604</v>
      </c>
      <c r="L524" s="177">
        <f t="shared" si="52"/>
        <v>932.43599999999992</v>
      </c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  <c r="AL524" s="177">
        <v>15.54</v>
      </c>
      <c r="AM524" s="177"/>
      <c r="AN524" s="204">
        <v>186.49</v>
      </c>
      <c r="AO524" s="173">
        <f t="shared" si="47"/>
        <v>202.03</v>
      </c>
      <c r="AP524" s="177">
        <f t="shared" si="48"/>
        <v>834.01</v>
      </c>
      <c r="AQ524" s="14"/>
      <c r="AR524" s="36"/>
    </row>
    <row r="525" spans="1:44" s="5" customFormat="1" ht="50.15" customHeight="1">
      <c r="A525" s="190" t="s">
        <v>2321</v>
      </c>
      <c r="B525" s="14" t="s">
        <v>2334</v>
      </c>
      <c r="C525" s="14" t="s">
        <v>139</v>
      </c>
      <c r="D525" s="14" t="s">
        <v>99</v>
      </c>
      <c r="E525" s="14" t="s">
        <v>2323</v>
      </c>
      <c r="F525" s="199" t="s">
        <v>2320</v>
      </c>
      <c r="G525" s="14" t="s">
        <v>1104</v>
      </c>
      <c r="H525" s="39"/>
      <c r="I525" s="191">
        <v>44172</v>
      </c>
      <c r="J525" s="177">
        <v>1036.04</v>
      </c>
      <c r="K525" s="177">
        <f t="shared" si="51"/>
        <v>103.604</v>
      </c>
      <c r="L525" s="177">
        <f t="shared" si="52"/>
        <v>932.43599999999992</v>
      </c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177"/>
      <c r="AK525" s="177"/>
      <c r="AL525" s="177">
        <v>15.54</v>
      </c>
      <c r="AM525" s="177"/>
      <c r="AN525" s="204">
        <v>186.49</v>
      </c>
      <c r="AO525" s="173">
        <f t="shared" si="47"/>
        <v>202.03</v>
      </c>
      <c r="AP525" s="177">
        <f t="shared" si="48"/>
        <v>834.01</v>
      </c>
      <c r="AQ525" s="14"/>
      <c r="AR525" s="36"/>
    </row>
    <row r="526" spans="1:44" s="5" customFormat="1" ht="50.15" customHeight="1">
      <c r="A526" s="190" t="s">
        <v>2329</v>
      </c>
      <c r="B526" s="14" t="s">
        <v>2334</v>
      </c>
      <c r="C526" s="14" t="s">
        <v>139</v>
      </c>
      <c r="D526" s="14" t="s">
        <v>99</v>
      </c>
      <c r="E526" s="14" t="s">
        <v>2324</v>
      </c>
      <c r="F526" s="199" t="s">
        <v>2320</v>
      </c>
      <c r="G526" s="14" t="s">
        <v>1104</v>
      </c>
      <c r="H526" s="39"/>
      <c r="I526" s="191">
        <v>44172</v>
      </c>
      <c r="J526" s="177">
        <v>1036.04</v>
      </c>
      <c r="K526" s="177">
        <f t="shared" si="51"/>
        <v>103.604</v>
      </c>
      <c r="L526" s="177">
        <f t="shared" si="52"/>
        <v>932.43599999999992</v>
      </c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  <c r="AJ526" s="177"/>
      <c r="AK526" s="177"/>
      <c r="AL526" s="177">
        <v>15.54</v>
      </c>
      <c r="AM526" s="177"/>
      <c r="AN526" s="204">
        <v>186.49</v>
      </c>
      <c r="AO526" s="173">
        <f t="shared" si="47"/>
        <v>202.03</v>
      </c>
      <c r="AP526" s="177">
        <f t="shared" si="48"/>
        <v>834.01</v>
      </c>
      <c r="AQ526" s="14"/>
      <c r="AR526" s="36"/>
    </row>
    <row r="527" spans="1:44" s="5" customFormat="1" ht="50.15" customHeight="1">
      <c r="A527" s="190" t="s">
        <v>2330</v>
      </c>
      <c r="B527" s="14" t="s">
        <v>2334</v>
      </c>
      <c r="C527" s="14" t="s">
        <v>139</v>
      </c>
      <c r="D527" s="14" t="s">
        <v>99</v>
      </c>
      <c r="E527" s="14" t="s">
        <v>2325</v>
      </c>
      <c r="F527" s="199" t="s">
        <v>2320</v>
      </c>
      <c r="G527" s="14" t="s">
        <v>1104</v>
      </c>
      <c r="H527" s="39"/>
      <c r="I527" s="191">
        <v>44172</v>
      </c>
      <c r="J527" s="177">
        <v>1036.04</v>
      </c>
      <c r="K527" s="177">
        <f t="shared" si="51"/>
        <v>103.604</v>
      </c>
      <c r="L527" s="177">
        <f t="shared" si="52"/>
        <v>932.43599999999992</v>
      </c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  <c r="AJ527" s="177"/>
      <c r="AK527" s="177"/>
      <c r="AL527" s="177">
        <v>15.54</v>
      </c>
      <c r="AM527" s="177"/>
      <c r="AN527" s="204">
        <v>186.49</v>
      </c>
      <c r="AO527" s="173">
        <f t="shared" si="47"/>
        <v>202.03</v>
      </c>
      <c r="AP527" s="177">
        <f t="shared" si="48"/>
        <v>834.01</v>
      </c>
      <c r="AQ527" s="14"/>
      <c r="AR527" s="36"/>
    </row>
    <row r="528" spans="1:44" s="5" customFormat="1" ht="50.15" customHeight="1">
      <c r="A528" s="190" t="s">
        <v>2331</v>
      </c>
      <c r="B528" s="14" t="s">
        <v>2334</v>
      </c>
      <c r="C528" s="14" t="s">
        <v>139</v>
      </c>
      <c r="D528" s="14" t="s">
        <v>99</v>
      </c>
      <c r="E528" s="14" t="s">
        <v>2326</v>
      </c>
      <c r="F528" s="199" t="s">
        <v>2320</v>
      </c>
      <c r="G528" s="14" t="s">
        <v>1104</v>
      </c>
      <c r="H528" s="39"/>
      <c r="I528" s="191">
        <v>44172</v>
      </c>
      <c r="J528" s="177">
        <v>1036.04</v>
      </c>
      <c r="K528" s="177">
        <f t="shared" si="51"/>
        <v>103.604</v>
      </c>
      <c r="L528" s="177">
        <f t="shared" si="52"/>
        <v>932.43599999999992</v>
      </c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  <c r="AJ528" s="177"/>
      <c r="AK528" s="177"/>
      <c r="AL528" s="177">
        <v>15.54</v>
      </c>
      <c r="AM528" s="177"/>
      <c r="AN528" s="204">
        <v>186.49</v>
      </c>
      <c r="AO528" s="173">
        <f t="shared" si="47"/>
        <v>202.03</v>
      </c>
      <c r="AP528" s="177">
        <f t="shared" si="48"/>
        <v>834.01</v>
      </c>
      <c r="AQ528" s="14"/>
      <c r="AR528" s="36"/>
    </row>
    <row r="529" spans="1:45" s="5" customFormat="1" ht="50.15" customHeight="1">
      <c r="A529" s="190" t="s">
        <v>2328</v>
      </c>
      <c r="B529" s="14" t="s">
        <v>2334</v>
      </c>
      <c r="C529" s="14" t="s">
        <v>139</v>
      </c>
      <c r="D529" s="14" t="s">
        <v>99</v>
      </c>
      <c r="E529" s="14" t="s">
        <v>2327</v>
      </c>
      <c r="F529" s="199" t="s">
        <v>2320</v>
      </c>
      <c r="G529" s="14" t="s">
        <v>1104</v>
      </c>
      <c r="H529" s="39"/>
      <c r="I529" s="191">
        <v>44172</v>
      </c>
      <c r="J529" s="177">
        <v>1036.04</v>
      </c>
      <c r="K529" s="177">
        <f t="shared" si="51"/>
        <v>103.604</v>
      </c>
      <c r="L529" s="177">
        <f t="shared" si="52"/>
        <v>932.43599999999992</v>
      </c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  <c r="AL529" s="177">
        <v>15.54</v>
      </c>
      <c r="AM529" s="177"/>
      <c r="AN529" s="204">
        <v>186.49</v>
      </c>
      <c r="AO529" s="173">
        <f t="shared" si="47"/>
        <v>202.03</v>
      </c>
      <c r="AP529" s="177">
        <f t="shared" si="48"/>
        <v>834.01</v>
      </c>
      <c r="AQ529" s="14"/>
      <c r="AR529" s="36"/>
    </row>
    <row r="530" spans="1:45" s="5" customFormat="1" ht="50.15" customHeight="1">
      <c r="A530" s="190" t="s">
        <v>2332</v>
      </c>
      <c r="B530" s="14" t="s">
        <v>2335</v>
      </c>
      <c r="C530" s="14" t="s">
        <v>139</v>
      </c>
      <c r="D530" s="14" t="s">
        <v>99</v>
      </c>
      <c r="E530" s="14" t="s">
        <v>2337</v>
      </c>
      <c r="F530" s="14" t="s">
        <v>2336</v>
      </c>
      <c r="G530" s="14" t="s">
        <v>1104</v>
      </c>
      <c r="H530" s="39"/>
      <c r="I530" s="191">
        <v>44172</v>
      </c>
      <c r="J530" s="177">
        <v>3299.69</v>
      </c>
      <c r="K530" s="177">
        <f t="shared" si="51"/>
        <v>329.96900000000005</v>
      </c>
      <c r="L530" s="177">
        <f t="shared" si="52"/>
        <v>2969.721</v>
      </c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  <c r="AL530" s="177">
        <v>49.5</v>
      </c>
      <c r="AM530" s="177"/>
      <c r="AN530" s="204">
        <v>539.94000000000005</v>
      </c>
      <c r="AO530" s="173">
        <f t="shared" si="47"/>
        <v>589.44000000000005</v>
      </c>
      <c r="AP530" s="177">
        <f t="shared" si="48"/>
        <v>2710.25</v>
      </c>
      <c r="AQ530" s="14"/>
      <c r="AR530" s="36"/>
    </row>
    <row r="531" spans="1:45" s="5" customFormat="1" ht="50.15" customHeight="1">
      <c r="A531" s="190" t="s">
        <v>2333</v>
      </c>
      <c r="B531" s="14" t="s">
        <v>2335</v>
      </c>
      <c r="C531" s="14" t="s">
        <v>139</v>
      </c>
      <c r="D531" s="14" t="s">
        <v>99</v>
      </c>
      <c r="E531" s="14" t="s">
        <v>2338</v>
      </c>
      <c r="F531" s="14" t="s">
        <v>2336</v>
      </c>
      <c r="G531" s="14" t="s">
        <v>1104</v>
      </c>
      <c r="H531" s="39"/>
      <c r="I531" s="191">
        <v>44172</v>
      </c>
      <c r="J531" s="177">
        <v>3299.69</v>
      </c>
      <c r="K531" s="177">
        <f t="shared" si="51"/>
        <v>329.96900000000005</v>
      </c>
      <c r="L531" s="177">
        <f t="shared" si="52"/>
        <v>2969.721</v>
      </c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>
        <v>49.5</v>
      </c>
      <c r="AM531" s="177"/>
      <c r="AN531" s="204">
        <v>539.94000000000005</v>
      </c>
      <c r="AO531" s="173">
        <f t="shared" si="47"/>
        <v>589.44000000000005</v>
      </c>
      <c r="AP531" s="177">
        <f t="shared" si="48"/>
        <v>2710.25</v>
      </c>
      <c r="AQ531" s="14"/>
      <c r="AR531" s="36"/>
    </row>
    <row r="532" spans="1:45" s="5" customFormat="1" ht="50.15" customHeight="1">
      <c r="A532" s="205" t="s">
        <v>2467</v>
      </c>
      <c r="B532" s="37" t="s">
        <v>2468</v>
      </c>
      <c r="C532" s="37" t="s">
        <v>2455</v>
      </c>
      <c r="D532" s="37"/>
      <c r="E532" s="37"/>
      <c r="F532" s="205"/>
      <c r="G532" s="37" t="s">
        <v>1104</v>
      </c>
      <c r="H532" s="37"/>
      <c r="I532" s="218">
        <v>44561</v>
      </c>
      <c r="J532" s="204">
        <v>165658</v>
      </c>
      <c r="K532" s="204">
        <f t="shared" ref="K532:K533" si="53">+J532*0.1</f>
        <v>16565.8</v>
      </c>
      <c r="L532" s="204">
        <f t="shared" ref="L532:L533" si="54">+J532-K532</f>
        <v>149092.20000000001</v>
      </c>
      <c r="M532" s="204">
        <v>0</v>
      </c>
      <c r="N532" s="204">
        <v>0</v>
      </c>
      <c r="O532" s="204">
        <v>0</v>
      </c>
      <c r="P532" s="204">
        <v>0</v>
      </c>
      <c r="Q532" s="204">
        <v>0</v>
      </c>
      <c r="R532" s="204">
        <v>0</v>
      </c>
      <c r="S532" s="204">
        <v>0</v>
      </c>
      <c r="T532" s="204">
        <v>0</v>
      </c>
      <c r="U532" s="204">
        <v>0</v>
      </c>
      <c r="V532" s="204">
        <v>0</v>
      </c>
      <c r="W532" s="204">
        <v>0</v>
      </c>
      <c r="X532" s="204">
        <v>0</v>
      </c>
      <c r="Y532" s="204">
        <v>0</v>
      </c>
      <c r="Z532" s="204">
        <v>0</v>
      </c>
      <c r="AA532" s="204">
        <v>0</v>
      </c>
      <c r="AB532" s="204">
        <v>0</v>
      </c>
      <c r="AC532" s="204">
        <v>0</v>
      </c>
      <c r="AD532" s="204">
        <v>0</v>
      </c>
      <c r="AE532" s="204">
        <v>0</v>
      </c>
      <c r="AF532" s="204">
        <v>0</v>
      </c>
      <c r="AG532" s="204">
        <v>0</v>
      </c>
      <c r="AH532" s="204">
        <v>0</v>
      </c>
      <c r="AI532" s="204">
        <v>0</v>
      </c>
      <c r="AJ532" s="204">
        <v>0</v>
      </c>
      <c r="AK532" s="204">
        <v>0</v>
      </c>
      <c r="AL532" s="204">
        <v>0</v>
      </c>
      <c r="AM532" s="204"/>
      <c r="AN532" s="204">
        <v>0</v>
      </c>
      <c r="AO532" s="173">
        <f t="shared" si="47"/>
        <v>0</v>
      </c>
      <c r="AP532" s="204">
        <f t="shared" si="48"/>
        <v>165658</v>
      </c>
      <c r="AQ532" s="14"/>
      <c r="AR532" s="36"/>
    </row>
    <row r="533" spans="1:45" s="5" customFormat="1" ht="50.15" customHeight="1">
      <c r="A533" s="219" t="s">
        <v>2480</v>
      </c>
      <c r="B533" s="220" t="s">
        <v>2481</v>
      </c>
      <c r="C533" s="220" t="s">
        <v>2482</v>
      </c>
      <c r="D533" s="220"/>
      <c r="E533" s="220"/>
      <c r="F533" s="221"/>
      <c r="G533" s="220" t="s">
        <v>1104</v>
      </c>
      <c r="H533" s="220"/>
      <c r="I533" s="222">
        <v>44547</v>
      </c>
      <c r="J533" s="223">
        <v>83846</v>
      </c>
      <c r="K533" s="223">
        <f t="shared" si="53"/>
        <v>8384.6</v>
      </c>
      <c r="L533" s="223">
        <f t="shared" si="54"/>
        <v>75461.399999999994</v>
      </c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  <c r="AA533" s="223"/>
      <c r="AB533" s="223"/>
      <c r="AC533" s="223"/>
      <c r="AD533" s="223"/>
      <c r="AE533" s="223"/>
      <c r="AF533" s="223"/>
      <c r="AG533" s="223"/>
      <c r="AH533" s="223"/>
      <c r="AI533" s="223"/>
      <c r="AJ533" s="223"/>
      <c r="AK533" s="223"/>
      <c r="AL533" s="223"/>
      <c r="AM533" s="223"/>
      <c r="AN533" s="223">
        <v>0</v>
      </c>
      <c r="AO533" s="173">
        <f t="shared" si="47"/>
        <v>0</v>
      </c>
      <c r="AP533" s="204">
        <f t="shared" si="48"/>
        <v>83846</v>
      </c>
      <c r="AQ533" s="14"/>
      <c r="AR533" s="36"/>
    </row>
    <row r="534" spans="1:45" s="5" customFormat="1" ht="50.15" customHeight="1">
      <c r="A534" s="174" t="s">
        <v>1002</v>
      </c>
      <c r="B534" s="14" t="s">
        <v>1005</v>
      </c>
      <c r="C534" s="39" t="s">
        <v>998</v>
      </c>
      <c r="D534" s="14" t="s">
        <v>999</v>
      </c>
      <c r="E534" s="39" t="s">
        <v>1003</v>
      </c>
      <c r="F534" s="14" t="s">
        <v>1004</v>
      </c>
      <c r="G534" s="14" t="s">
        <v>1245</v>
      </c>
      <c r="H534" s="14" t="s">
        <v>25</v>
      </c>
      <c r="I534" s="191">
        <v>41551</v>
      </c>
      <c r="J534" s="177">
        <v>4393.97</v>
      </c>
      <c r="K534" s="177">
        <f t="shared" si="49"/>
        <v>439.39700000000005</v>
      </c>
      <c r="L534" s="177">
        <f t="shared" si="50"/>
        <v>3954.5730000000003</v>
      </c>
      <c r="M534" s="177">
        <v>0</v>
      </c>
      <c r="N534" s="177">
        <v>0</v>
      </c>
      <c r="O534" s="177">
        <v>0</v>
      </c>
      <c r="P534" s="177">
        <v>0</v>
      </c>
      <c r="Q534" s="177">
        <v>0</v>
      </c>
      <c r="R534" s="177">
        <v>0</v>
      </c>
      <c r="S534" s="177">
        <v>0</v>
      </c>
      <c r="T534" s="177">
        <v>0</v>
      </c>
      <c r="U534" s="177">
        <v>0</v>
      </c>
      <c r="V534" s="177">
        <v>0</v>
      </c>
      <c r="W534" s="177">
        <v>0</v>
      </c>
      <c r="X534" s="177">
        <v>0</v>
      </c>
      <c r="Y534" s="177">
        <v>0</v>
      </c>
      <c r="Z534" s="177">
        <v>0</v>
      </c>
      <c r="AA534" s="177">
        <v>0</v>
      </c>
      <c r="AB534" s="177">
        <v>0</v>
      </c>
      <c r="AC534" s="177">
        <f>291.63+37.92</f>
        <v>329.55</v>
      </c>
      <c r="AD534" s="177">
        <f>699.92+90.99</f>
        <v>790.91</v>
      </c>
      <c r="AE534" s="177">
        <v>790.91</v>
      </c>
      <c r="AF534" s="177">
        <v>0</v>
      </c>
      <c r="AG534" s="177">
        <v>790.91</v>
      </c>
      <c r="AH534" s="177">
        <v>0</v>
      </c>
      <c r="AI534" s="177">
        <v>790.91</v>
      </c>
      <c r="AJ534" s="177">
        <v>461.38</v>
      </c>
      <c r="AK534" s="177">
        <v>0</v>
      </c>
      <c r="AL534" s="177"/>
      <c r="AM534" s="177"/>
      <c r="AN534" s="177"/>
      <c r="AO534" s="173">
        <f t="shared" si="47"/>
        <v>3954.5699999999997</v>
      </c>
      <c r="AP534" s="177">
        <f t="shared" si="48"/>
        <v>439.40000000000055</v>
      </c>
      <c r="AQ534" s="50" t="s">
        <v>1334</v>
      </c>
      <c r="AR534" s="58" t="s">
        <v>1363</v>
      </c>
    </row>
    <row r="535" spans="1:45" s="5" customFormat="1" ht="50.15" customHeight="1">
      <c r="A535" s="190" t="s">
        <v>1058</v>
      </c>
      <c r="B535" s="39" t="s">
        <v>664</v>
      </c>
      <c r="C535" s="39" t="s">
        <v>943</v>
      </c>
      <c r="D535" s="14" t="s">
        <v>96</v>
      </c>
      <c r="E535" s="14" t="s">
        <v>1063</v>
      </c>
      <c r="F535" s="14" t="s">
        <v>1062</v>
      </c>
      <c r="G535" s="14" t="s">
        <v>1245</v>
      </c>
      <c r="H535" s="14" t="s">
        <v>33</v>
      </c>
      <c r="I535" s="191">
        <v>41570</v>
      </c>
      <c r="J535" s="177">
        <v>1787.61</v>
      </c>
      <c r="K535" s="177">
        <f t="shared" si="49"/>
        <v>178.761</v>
      </c>
      <c r="L535" s="177">
        <f t="shared" si="50"/>
        <v>1608.8489999999999</v>
      </c>
      <c r="M535" s="177">
        <v>0</v>
      </c>
      <c r="N535" s="177">
        <v>0</v>
      </c>
      <c r="O535" s="177">
        <v>0</v>
      </c>
      <c r="P535" s="177">
        <v>0</v>
      </c>
      <c r="Q535" s="177">
        <v>0</v>
      </c>
      <c r="R535" s="177">
        <v>0</v>
      </c>
      <c r="S535" s="177">
        <v>0</v>
      </c>
      <c r="T535" s="177">
        <v>0</v>
      </c>
      <c r="U535" s="177">
        <v>0</v>
      </c>
      <c r="V535" s="177">
        <v>0</v>
      </c>
      <c r="W535" s="177">
        <v>0</v>
      </c>
      <c r="X535" s="177">
        <v>0</v>
      </c>
      <c r="Y535" s="177">
        <v>0</v>
      </c>
      <c r="Z535" s="177">
        <v>0</v>
      </c>
      <c r="AA535" s="177">
        <v>0</v>
      </c>
      <c r="AB535" s="177">
        <v>0</v>
      </c>
      <c r="AC535" s="177">
        <f>94.92+12.34</f>
        <v>107.26</v>
      </c>
      <c r="AD535" s="177">
        <f t="shared" ref="AD535:AD538" si="55">284.75+37.02</f>
        <v>321.77</v>
      </c>
      <c r="AE535" s="177">
        <v>321.77</v>
      </c>
      <c r="AF535" s="177">
        <v>0</v>
      </c>
      <c r="AG535" s="177">
        <v>321.77</v>
      </c>
      <c r="AH535" s="177">
        <v>0</v>
      </c>
      <c r="AI535" s="177">
        <v>321.77</v>
      </c>
      <c r="AJ535" s="177">
        <v>214.51</v>
      </c>
      <c r="AK535" s="177">
        <v>0</v>
      </c>
      <c r="AL535" s="177"/>
      <c r="AM535" s="177"/>
      <c r="AN535" s="177"/>
      <c r="AO535" s="173">
        <f t="shared" si="47"/>
        <v>1608.85</v>
      </c>
      <c r="AP535" s="177">
        <f t="shared" si="48"/>
        <v>178.76</v>
      </c>
      <c r="AQ535" s="50" t="s">
        <v>1515</v>
      </c>
      <c r="AR535" s="58" t="s">
        <v>1937</v>
      </c>
    </row>
    <row r="536" spans="1:45" s="5" customFormat="1" ht="50.15" customHeight="1">
      <c r="A536" s="190" t="s">
        <v>1059</v>
      </c>
      <c r="B536" s="39" t="s">
        <v>664</v>
      </c>
      <c r="C536" s="39" t="s">
        <v>943</v>
      </c>
      <c r="D536" s="14" t="s">
        <v>96</v>
      </c>
      <c r="E536" s="14" t="s">
        <v>1064</v>
      </c>
      <c r="F536" s="14" t="s">
        <v>1062</v>
      </c>
      <c r="G536" s="14" t="s">
        <v>1245</v>
      </c>
      <c r="H536" s="14" t="s">
        <v>33</v>
      </c>
      <c r="I536" s="191">
        <v>41570</v>
      </c>
      <c r="J536" s="177">
        <v>1787.61</v>
      </c>
      <c r="K536" s="177">
        <f t="shared" ref="K536" si="56">+J536*0.1</f>
        <v>178.761</v>
      </c>
      <c r="L536" s="177">
        <f t="shared" ref="L536" si="57">+J536-K536</f>
        <v>1608.8489999999999</v>
      </c>
      <c r="M536" s="177">
        <v>0</v>
      </c>
      <c r="N536" s="177">
        <v>0</v>
      </c>
      <c r="O536" s="177">
        <v>0</v>
      </c>
      <c r="P536" s="177">
        <v>0</v>
      </c>
      <c r="Q536" s="177">
        <v>0</v>
      </c>
      <c r="R536" s="177">
        <v>0</v>
      </c>
      <c r="S536" s="177">
        <v>0</v>
      </c>
      <c r="T536" s="177">
        <v>0</v>
      </c>
      <c r="U536" s="177">
        <v>0</v>
      </c>
      <c r="V536" s="177">
        <v>0</v>
      </c>
      <c r="W536" s="177">
        <v>0</v>
      </c>
      <c r="X536" s="177">
        <v>0</v>
      </c>
      <c r="Y536" s="177">
        <v>0</v>
      </c>
      <c r="Z536" s="177">
        <v>0</v>
      </c>
      <c r="AA536" s="177">
        <v>0</v>
      </c>
      <c r="AB536" s="177">
        <v>0</v>
      </c>
      <c r="AC536" s="177">
        <f>94.92+12.34</f>
        <v>107.26</v>
      </c>
      <c r="AD536" s="177">
        <f t="shared" si="55"/>
        <v>321.77</v>
      </c>
      <c r="AE536" s="177">
        <v>321.77</v>
      </c>
      <c r="AF536" s="177">
        <v>0</v>
      </c>
      <c r="AG536" s="177">
        <v>321.77</v>
      </c>
      <c r="AH536" s="177">
        <v>0</v>
      </c>
      <c r="AI536" s="177">
        <v>321.77</v>
      </c>
      <c r="AJ536" s="177">
        <v>214.51</v>
      </c>
      <c r="AK536" s="177">
        <v>0</v>
      </c>
      <c r="AL536" s="177"/>
      <c r="AM536" s="177"/>
      <c r="AN536" s="177"/>
      <c r="AO536" s="173">
        <f t="shared" si="47"/>
        <v>1608.85</v>
      </c>
      <c r="AP536" s="177">
        <f t="shared" si="48"/>
        <v>178.76</v>
      </c>
      <c r="AQ536" s="50" t="s">
        <v>1114</v>
      </c>
      <c r="AR536" s="58" t="s">
        <v>607</v>
      </c>
    </row>
    <row r="537" spans="1:45" s="5" customFormat="1" ht="50.15" customHeight="1">
      <c r="A537" s="190" t="s">
        <v>1060</v>
      </c>
      <c r="B537" s="39" t="s">
        <v>664</v>
      </c>
      <c r="C537" s="39" t="s">
        <v>943</v>
      </c>
      <c r="D537" s="14" t="s">
        <v>96</v>
      </c>
      <c r="E537" s="14" t="s">
        <v>1065</v>
      </c>
      <c r="F537" s="14" t="s">
        <v>1062</v>
      </c>
      <c r="G537" s="14" t="s">
        <v>1245</v>
      </c>
      <c r="H537" s="14" t="s">
        <v>33</v>
      </c>
      <c r="I537" s="191">
        <v>41570</v>
      </c>
      <c r="J537" s="177">
        <v>1787.61</v>
      </c>
      <c r="K537" s="177">
        <f t="shared" ref="K537:K538" si="58">+J537*0.1</f>
        <v>178.761</v>
      </c>
      <c r="L537" s="177">
        <f t="shared" ref="L537:L538" si="59">+J537-K537</f>
        <v>1608.8489999999999</v>
      </c>
      <c r="M537" s="177">
        <v>0</v>
      </c>
      <c r="N537" s="177">
        <v>0</v>
      </c>
      <c r="O537" s="177">
        <v>0</v>
      </c>
      <c r="P537" s="177">
        <v>0</v>
      </c>
      <c r="Q537" s="177">
        <v>0</v>
      </c>
      <c r="R537" s="177">
        <v>0</v>
      </c>
      <c r="S537" s="177">
        <v>0</v>
      </c>
      <c r="T537" s="177">
        <v>0</v>
      </c>
      <c r="U537" s="177">
        <v>0</v>
      </c>
      <c r="V537" s="177">
        <v>0</v>
      </c>
      <c r="W537" s="177">
        <v>0</v>
      </c>
      <c r="X537" s="177">
        <v>0</v>
      </c>
      <c r="Y537" s="177">
        <v>0</v>
      </c>
      <c r="Z537" s="177">
        <v>0</v>
      </c>
      <c r="AA537" s="177">
        <v>0</v>
      </c>
      <c r="AB537" s="177">
        <v>0</v>
      </c>
      <c r="AC537" s="177">
        <f t="shared" ref="AC537:AC538" si="60">94.92+12.34</f>
        <v>107.26</v>
      </c>
      <c r="AD537" s="177">
        <f t="shared" si="55"/>
        <v>321.77</v>
      </c>
      <c r="AE537" s="177">
        <v>321.77</v>
      </c>
      <c r="AF537" s="177">
        <v>0</v>
      </c>
      <c r="AG537" s="177">
        <v>321.77</v>
      </c>
      <c r="AH537" s="177">
        <v>0</v>
      </c>
      <c r="AI537" s="177">
        <v>321.77</v>
      </c>
      <c r="AJ537" s="177">
        <v>214.51</v>
      </c>
      <c r="AK537" s="177">
        <v>0</v>
      </c>
      <c r="AL537" s="177"/>
      <c r="AM537" s="177"/>
      <c r="AN537" s="177"/>
      <c r="AO537" s="173">
        <f t="shared" si="47"/>
        <v>1608.85</v>
      </c>
      <c r="AP537" s="177">
        <f t="shared" si="48"/>
        <v>178.76</v>
      </c>
      <c r="AQ537" s="50" t="s">
        <v>1338</v>
      </c>
      <c r="AR537" s="58" t="s">
        <v>184</v>
      </c>
    </row>
    <row r="538" spans="1:45" s="5" customFormat="1" ht="50.15" customHeight="1">
      <c r="A538" s="190" t="s">
        <v>1061</v>
      </c>
      <c r="B538" s="39" t="s">
        <v>664</v>
      </c>
      <c r="C538" s="39" t="s">
        <v>943</v>
      </c>
      <c r="D538" s="14" t="s">
        <v>96</v>
      </c>
      <c r="E538" s="14" t="s">
        <v>1066</v>
      </c>
      <c r="F538" s="14" t="s">
        <v>1062</v>
      </c>
      <c r="G538" s="14" t="s">
        <v>1245</v>
      </c>
      <c r="H538" s="14" t="s">
        <v>33</v>
      </c>
      <c r="I538" s="191">
        <v>41570</v>
      </c>
      <c r="J538" s="177">
        <v>1787.61</v>
      </c>
      <c r="K538" s="177">
        <f t="shared" si="58"/>
        <v>178.761</v>
      </c>
      <c r="L538" s="177">
        <f t="shared" si="59"/>
        <v>1608.8489999999999</v>
      </c>
      <c r="M538" s="177">
        <v>0</v>
      </c>
      <c r="N538" s="177">
        <v>0</v>
      </c>
      <c r="O538" s="177">
        <v>0</v>
      </c>
      <c r="P538" s="177">
        <v>0</v>
      </c>
      <c r="Q538" s="177">
        <v>0</v>
      </c>
      <c r="R538" s="177">
        <v>0</v>
      </c>
      <c r="S538" s="177">
        <v>0</v>
      </c>
      <c r="T538" s="177">
        <v>0</v>
      </c>
      <c r="U538" s="177">
        <v>0</v>
      </c>
      <c r="V538" s="177">
        <v>0</v>
      </c>
      <c r="W538" s="177">
        <v>0</v>
      </c>
      <c r="X538" s="177">
        <v>0</v>
      </c>
      <c r="Y538" s="177">
        <v>0</v>
      </c>
      <c r="Z538" s="177">
        <v>0</v>
      </c>
      <c r="AA538" s="177">
        <v>0</v>
      </c>
      <c r="AB538" s="177">
        <v>0</v>
      </c>
      <c r="AC538" s="177">
        <f t="shared" si="60"/>
        <v>107.26</v>
      </c>
      <c r="AD538" s="177">
        <f t="shared" si="55"/>
        <v>321.77</v>
      </c>
      <c r="AE538" s="177">
        <v>321.77</v>
      </c>
      <c r="AF538" s="177">
        <v>0</v>
      </c>
      <c r="AG538" s="177">
        <v>321.77</v>
      </c>
      <c r="AH538" s="177">
        <v>0</v>
      </c>
      <c r="AI538" s="177">
        <v>321.77</v>
      </c>
      <c r="AJ538" s="177">
        <v>214.51</v>
      </c>
      <c r="AK538" s="177">
        <v>0</v>
      </c>
      <c r="AL538" s="177"/>
      <c r="AM538" s="177"/>
      <c r="AN538" s="177"/>
      <c r="AO538" s="173">
        <f t="shared" si="47"/>
        <v>1608.85</v>
      </c>
      <c r="AP538" s="177">
        <f t="shared" si="48"/>
        <v>178.76</v>
      </c>
      <c r="AQ538" s="50" t="s">
        <v>1282</v>
      </c>
      <c r="AR538" s="58" t="s">
        <v>154</v>
      </c>
    </row>
    <row r="539" spans="1:45" s="5" customFormat="1" ht="50.15" customHeight="1">
      <c r="A539" s="190" t="s">
        <v>896</v>
      </c>
      <c r="B539" s="14" t="s">
        <v>1105</v>
      </c>
      <c r="C539" s="179" t="s">
        <v>1106</v>
      </c>
      <c r="D539" s="14" t="s">
        <v>96</v>
      </c>
      <c r="E539" s="14" t="s">
        <v>897</v>
      </c>
      <c r="F539" s="39" t="s">
        <v>898</v>
      </c>
      <c r="G539" s="14" t="s">
        <v>1245</v>
      </c>
      <c r="H539" s="14" t="s">
        <v>10</v>
      </c>
      <c r="I539" s="191">
        <v>41498</v>
      </c>
      <c r="J539" s="177">
        <v>1182.33</v>
      </c>
      <c r="K539" s="177">
        <f t="shared" ref="K539" si="61">J539*10%</f>
        <v>118.233</v>
      </c>
      <c r="L539" s="177">
        <f t="shared" ref="L539" si="62">J539-K539</f>
        <v>1064.097</v>
      </c>
      <c r="M539" s="177">
        <v>0</v>
      </c>
      <c r="N539" s="177">
        <v>0</v>
      </c>
      <c r="O539" s="177">
        <v>0</v>
      </c>
      <c r="P539" s="177">
        <v>0</v>
      </c>
      <c r="Q539" s="177">
        <v>0</v>
      </c>
      <c r="R539" s="177">
        <v>0</v>
      </c>
      <c r="S539" s="177">
        <v>0</v>
      </c>
      <c r="T539" s="177">
        <v>0</v>
      </c>
      <c r="U539" s="177">
        <v>0</v>
      </c>
      <c r="V539" s="177">
        <v>0</v>
      </c>
      <c r="W539" s="177">
        <v>0</v>
      </c>
      <c r="X539" s="177">
        <v>0</v>
      </c>
      <c r="Y539" s="177">
        <v>0</v>
      </c>
      <c r="Z539" s="177">
        <v>0</v>
      </c>
      <c r="AA539" s="177">
        <v>0</v>
      </c>
      <c r="AB539" s="177">
        <v>0</v>
      </c>
      <c r="AC539" s="177">
        <f t="shared" ref="AC539:AC561" si="63">78.47+10.2</f>
        <v>88.67</v>
      </c>
      <c r="AD539" s="177">
        <f t="shared" ref="AD539:AD561" si="64">188.34+24.28</f>
        <v>212.62</v>
      </c>
      <c r="AE539" s="177">
        <v>212.62</v>
      </c>
      <c r="AF539" s="177">
        <v>0</v>
      </c>
      <c r="AG539" s="177">
        <v>212.62</v>
      </c>
      <c r="AH539" s="177">
        <v>0</v>
      </c>
      <c r="AI539" s="177">
        <v>212.62</v>
      </c>
      <c r="AJ539" s="177">
        <v>124.95</v>
      </c>
      <c r="AK539" s="177">
        <v>0</v>
      </c>
      <c r="AL539" s="177"/>
      <c r="AM539" s="177"/>
      <c r="AN539" s="177"/>
      <c r="AO539" s="173">
        <f t="shared" si="47"/>
        <v>1064.1000000000001</v>
      </c>
      <c r="AP539" s="177">
        <f t="shared" si="48"/>
        <v>118.22999999999979</v>
      </c>
      <c r="AQ539" s="47" t="s">
        <v>1354</v>
      </c>
      <c r="AR539" s="65" t="s">
        <v>1278</v>
      </c>
      <c r="AS539" s="258"/>
    </row>
    <row r="540" spans="1:45" s="5" customFormat="1" ht="50.15" customHeight="1">
      <c r="A540" s="190" t="s">
        <v>899</v>
      </c>
      <c r="B540" s="14" t="s">
        <v>1105</v>
      </c>
      <c r="C540" s="179" t="s">
        <v>1106</v>
      </c>
      <c r="D540" s="14" t="s">
        <v>96</v>
      </c>
      <c r="E540" s="14" t="s">
        <v>900</v>
      </c>
      <c r="F540" s="39" t="s">
        <v>898</v>
      </c>
      <c r="G540" s="14" t="s">
        <v>1245</v>
      </c>
      <c r="H540" s="14" t="s">
        <v>10</v>
      </c>
      <c r="I540" s="191">
        <v>41498</v>
      </c>
      <c r="J540" s="177">
        <v>1182.33</v>
      </c>
      <c r="K540" s="177">
        <f t="shared" ref="K540:K543" si="65">J540*10%</f>
        <v>118.233</v>
      </c>
      <c r="L540" s="177">
        <f t="shared" ref="L540:L543" si="66">J540-K540</f>
        <v>1064.097</v>
      </c>
      <c r="M540" s="177">
        <v>0</v>
      </c>
      <c r="N540" s="177">
        <v>0</v>
      </c>
      <c r="O540" s="177">
        <v>0</v>
      </c>
      <c r="P540" s="177">
        <v>0</v>
      </c>
      <c r="Q540" s="177">
        <v>0</v>
      </c>
      <c r="R540" s="177">
        <v>0</v>
      </c>
      <c r="S540" s="177">
        <v>0</v>
      </c>
      <c r="T540" s="177">
        <v>0</v>
      </c>
      <c r="U540" s="177">
        <v>0</v>
      </c>
      <c r="V540" s="177">
        <v>0</v>
      </c>
      <c r="W540" s="177">
        <v>0</v>
      </c>
      <c r="X540" s="177">
        <v>0</v>
      </c>
      <c r="Y540" s="177">
        <v>0</v>
      </c>
      <c r="Z540" s="177">
        <v>0</v>
      </c>
      <c r="AA540" s="177">
        <v>0</v>
      </c>
      <c r="AB540" s="177">
        <v>0</v>
      </c>
      <c r="AC540" s="177">
        <f t="shared" si="63"/>
        <v>88.67</v>
      </c>
      <c r="AD540" s="177">
        <f t="shared" si="64"/>
        <v>212.62</v>
      </c>
      <c r="AE540" s="177">
        <v>212.62</v>
      </c>
      <c r="AF540" s="177">
        <v>0</v>
      </c>
      <c r="AG540" s="177">
        <v>212.62</v>
      </c>
      <c r="AH540" s="177">
        <v>0</v>
      </c>
      <c r="AI540" s="177">
        <v>212.62</v>
      </c>
      <c r="AJ540" s="177">
        <v>124.95</v>
      </c>
      <c r="AK540" s="177">
        <v>0</v>
      </c>
      <c r="AL540" s="177"/>
      <c r="AM540" s="177"/>
      <c r="AN540" s="177"/>
      <c r="AO540" s="173">
        <f t="shared" si="47"/>
        <v>1064.1000000000001</v>
      </c>
      <c r="AP540" s="177">
        <f t="shared" si="48"/>
        <v>118.22999999999979</v>
      </c>
      <c r="AQ540" s="50" t="s">
        <v>1812</v>
      </c>
      <c r="AR540" s="65" t="s">
        <v>1278</v>
      </c>
    </row>
    <row r="541" spans="1:45" s="5" customFormat="1" ht="50.15" customHeight="1">
      <c r="A541" s="190" t="s">
        <v>901</v>
      </c>
      <c r="B541" s="14" t="s">
        <v>1105</v>
      </c>
      <c r="C541" s="179" t="s">
        <v>1106</v>
      </c>
      <c r="D541" s="14" t="s">
        <v>96</v>
      </c>
      <c r="E541" s="14" t="s">
        <v>902</v>
      </c>
      <c r="F541" s="39" t="s">
        <v>898</v>
      </c>
      <c r="G541" s="14" t="s">
        <v>1245</v>
      </c>
      <c r="H541" s="14" t="s">
        <v>10</v>
      </c>
      <c r="I541" s="191">
        <v>41498</v>
      </c>
      <c r="J541" s="177">
        <v>1182.33</v>
      </c>
      <c r="K541" s="177">
        <f t="shared" si="65"/>
        <v>118.233</v>
      </c>
      <c r="L541" s="177">
        <f t="shared" si="66"/>
        <v>1064.097</v>
      </c>
      <c r="M541" s="177">
        <v>0</v>
      </c>
      <c r="N541" s="177">
        <v>0</v>
      </c>
      <c r="O541" s="177">
        <v>0</v>
      </c>
      <c r="P541" s="177">
        <v>0</v>
      </c>
      <c r="Q541" s="177">
        <v>0</v>
      </c>
      <c r="R541" s="177">
        <v>0</v>
      </c>
      <c r="S541" s="177">
        <v>0</v>
      </c>
      <c r="T541" s="177">
        <v>0</v>
      </c>
      <c r="U541" s="177">
        <v>0</v>
      </c>
      <c r="V541" s="177">
        <v>0</v>
      </c>
      <c r="W541" s="177">
        <v>0</v>
      </c>
      <c r="X541" s="177">
        <v>0</v>
      </c>
      <c r="Y541" s="177">
        <v>0</v>
      </c>
      <c r="Z541" s="177">
        <v>0</v>
      </c>
      <c r="AA541" s="177">
        <v>0</v>
      </c>
      <c r="AB541" s="177">
        <v>0</v>
      </c>
      <c r="AC541" s="177">
        <f t="shared" si="63"/>
        <v>88.67</v>
      </c>
      <c r="AD541" s="177">
        <f t="shared" si="64"/>
        <v>212.62</v>
      </c>
      <c r="AE541" s="177">
        <v>212.62</v>
      </c>
      <c r="AF541" s="177">
        <v>0</v>
      </c>
      <c r="AG541" s="177">
        <v>212.62</v>
      </c>
      <c r="AH541" s="177">
        <v>0</v>
      </c>
      <c r="AI541" s="177">
        <v>212.62</v>
      </c>
      <c r="AJ541" s="177">
        <v>124.95</v>
      </c>
      <c r="AK541" s="177">
        <v>0</v>
      </c>
      <c r="AL541" s="177"/>
      <c r="AM541" s="177"/>
      <c r="AN541" s="177"/>
      <c r="AO541" s="173">
        <f t="shared" si="47"/>
        <v>1064.1000000000001</v>
      </c>
      <c r="AP541" s="177">
        <f t="shared" si="48"/>
        <v>118.22999999999979</v>
      </c>
      <c r="AQ541" s="50" t="s">
        <v>1585</v>
      </c>
      <c r="AR541" s="58" t="s">
        <v>1278</v>
      </c>
    </row>
    <row r="542" spans="1:45" s="5" customFormat="1" ht="50.15" customHeight="1">
      <c r="A542" s="190" t="s">
        <v>903</v>
      </c>
      <c r="B542" s="14" t="s">
        <v>1105</v>
      </c>
      <c r="C542" s="179" t="s">
        <v>1106</v>
      </c>
      <c r="D542" s="14" t="s">
        <v>96</v>
      </c>
      <c r="E542" s="14" t="s">
        <v>904</v>
      </c>
      <c r="F542" s="39" t="s">
        <v>898</v>
      </c>
      <c r="G542" s="14" t="s">
        <v>1245</v>
      </c>
      <c r="H542" s="14" t="s">
        <v>10</v>
      </c>
      <c r="I542" s="191">
        <v>41498</v>
      </c>
      <c r="J542" s="177">
        <v>1182.33</v>
      </c>
      <c r="K542" s="177">
        <f t="shared" si="65"/>
        <v>118.233</v>
      </c>
      <c r="L542" s="177">
        <f t="shared" si="66"/>
        <v>1064.097</v>
      </c>
      <c r="M542" s="177">
        <v>0</v>
      </c>
      <c r="N542" s="177">
        <v>0</v>
      </c>
      <c r="O542" s="177">
        <v>0</v>
      </c>
      <c r="P542" s="177">
        <v>0</v>
      </c>
      <c r="Q542" s="177">
        <v>0</v>
      </c>
      <c r="R542" s="177">
        <v>0</v>
      </c>
      <c r="S542" s="177">
        <v>0</v>
      </c>
      <c r="T542" s="177">
        <v>0</v>
      </c>
      <c r="U542" s="177">
        <v>0</v>
      </c>
      <c r="V542" s="177">
        <v>0</v>
      </c>
      <c r="W542" s="177">
        <v>0</v>
      </c>
      <c r="X542" s="177">
        <v>0</v>
      </c>
      <c r="Y542" s="177">
        <v>0</v>
      </c>
      <c r="Z542" s="177">
        <v>0</v>
      </c>
      <c r="AA542" s="177">
        <v>0</v>
      </c>
      <c r="AB542" s="177">
        <v>0</v>
      </c>
      <c r="AC542" s="177">
        <f t="shared" si="63"/>
        <v>88.67</v>
      </c>
      <c r="AD542" s="177">
        <f t="shared" si="64"/>
        <v>212.62</v>
      </c>
      <c r="AE542" s="177">
        <v>212.62</v>
      </c>
      <c r="AF542" s="177">
        <v>0</v>
      </c>
      <c r="AG542" s="177">
        <v>212.62</v>
      </c>
      <c r="AH542" s="177">
        <v>0</v>
      </c>
      <c r="AI542" s="177">
        <v>212.62</v>
      </c>
      <c r="AJ542" s="177">
        <v>124.95</v>
      </c>
      <c r="AK542" s="177">
        <v>0</v>
      </c>
      <c r="AL542" s="177"/>
      <c r="AM542" s="177"/>
      <c r="AN542" s="177"/>
      <c r="AO542" s="173">
        <f t="shared" si="47"/>
        <v>1064.1000000000001</v>
      </c>
      <c r="AP542" s="177">
        <f t="shared" si="48"/>
        <v>118.22999999999979</v>
      </c>
      <c r="AQ542" s="50" t="s">
        <v>1355</v>
      </c>
      <c r="AR542" s="58" t="s">
        <v>1278</v>
      </c>
    </row>
    <row r="543" spans="1:45" s="5" customFormat="1" ht="50.15" customHeight="1">
      <c r="A543" s="190" t="s">
        <v>905</v>
      </c>
      <c r="B543" s="14" t="s">
        <v>1105</v>
      </c>
      <c r="C543" s="179" t="s">
        <v>1106</v>
      </c>
      <c r="D543" s="14" t="s">
        <v>96</v>
      </c>
      <c r="E543" s="14" t="s">
        <v>906</v>
      </c>
      <c r="F543" s="39" t="s">
        <v>898</v>
      </c>
      <c r="G543" s="14" t="s">
        <v>1245</v>
      </c>
      <c r="H543" s="14" t="s">
        <v>10</v>
      </c>
      <c r="I543" s="191">
        <v>41498</v>
      </c>
      <c r="J543" s="177">
        <v>1182.33</v>
      </c>
      <c r="K543" s="177">
        <f t="shared" si="65"/>
        <v>118.233</v>
      </c>
      <c r="L543" s="177">
        <f t="shared" si="66"/>
        <v>1064.097</v>
      </c>
      <c r="M543" s="177">
        <v>0</v>
      </c>
      <c r="N543" s="177">
        <v>0</v>
      </c>
      <c r="O543" s="177">
        <v>0</v>
      </c>
      <c r="P543" s="177">
        <v>0</v>
      </c>
      <c r="Q543" s="177">
        <v>0</v>
      </c>
      <c r="R543" s="177">
        <v>0</v>
      </c>
      <c r="S543" s="177">
        <v>0</v>
      </c>
      <c r="T543" s="177">
        <v>0</v>
      </c>
      <c r="U543" s="177">
        <v>0</v>
      </c>
      <c r="V543" s="177">
        <v>0</v>
      </c>
      <c r="W543" s="177">
        <v>0</v>
      </c>
      <c r="X543" s="177">
        <v>0</v>
      </c>
      <c r="Y543" s="177">
        <v>0</v>
      </c>
      <c r="Z543" s="177">
        <v>0</v>
      </c>
      <c r="AA543" s="177">
        <v>0</v>
      </c>
      <c r="AB543" s="177">
        <v>0</v>
      </c>
      <c r="AC543" s="177">
        <f t="shared" si="63"/>
        <v>88.67</v>
      </c>
      <c r="AD543" s="177">
        <f t="shared" si="64"/>
        <v>212.62</v>
      </c>
      <c r="AE543" s="177">
        <v>212.62</v>
      </c>
      <c r="AF543" s="177">
        <v>0</v>
      </c>
      <c r="AG543" s="177">
        <v>212.62</v>
      </c>
      <c r="AH543" s="177">
        <v>0</v>
      </c>
      <c r="AI543" s="177">
        <v>212.62</v>
      </c>
      <c r="AJ543" s="177">
        <v>124.95</v>
      </c>
      <c r="AK543" s="177">
        <v>0</v>
      </c>
      <c r="AL543" s="177"/>
      <c r="AM543" s="177"/>
      <c r="AN543" s="177"/>
      <c r="AO543" s="173">
        <f t="shared" si="47"/>
        <v>1064.1000000000001</v>
      </c>
      <c r="AP543" s="177">
        <f t="shared" si="48"/>
        <v>118.22999999999979</v>
      </c>
      <c r="AQ543" s="50" t="s">
        <v>1799</v>
      </c>
      <c r="AR543" s="58" t="s">
        <v>1278</v>
      </c>
    </row>
    <row r="544" spans="1:45" s="5" customFormat="1" ht="50.15" customHeight="1">
      <c r="A544" s="190" t="s">
        <v>907</v>
      </c>
      <c r="B544" s="14" t="s">
        <v>1105</v>
      </c>
      <c r="C544" s="179" t="s">
        <v>1106</v>
      </c>
      <c r="D544" s="14" t="s">
        <v>96</v>
      </c>
      <c r="E544" s="14" t="s">
        <v>908</v>
      </c>
      <c r="F544" s="39" t="s">
        <v>898</v>
      </c>
      <c r="G544" s="14" t="s">
        <v>1245</v>
      </c>
      <c r="H544" s="14" t="s">
        <v>10</v>
      </c>
      <c r="I544" s="191">
        <v>41498</v>
      </c>
      <c r="J544" s="177">
        <v>1182.33</v>
      </c>
      <c r="K544" s="177">
        <f t="shared" si="49"/>
        <v>118.233</v>
      </c>
      <c r="L544" s="177">
        <f t="shared" si="50"/>
        <v>1064.097</v>
      </c>
      <c r="M544" s="177">
        <v>0</v>
      </c>
      <c r="N544" s="177">
        <v>0</v>
      </c>
      <c r="O544" s="177">
        <v>0</v>
      </c>
      <c r="P544" s="177">
        <v>0</v>
      </c>
      <c r="Q544" s="177">
        <v>0</v>
      </c>
      <c r="R544" s="177">
        <v>0</v>
      </c>
      <c r="S544" s="177">
        <v>0</v>
      </c>
      <c r="T544" s="177">
        <v>0</v>
      </c>
      <c r="U544" s="177">
        <v>0</v>
      </c>
      <c r="V544" s="177">
        <v>0</v>
      </c>
      <c r="W544" s="177">
        <v>0</v>
      </c>
      <c r="X544" s="177">
        <v>0</v>
      </c>
      <c r="Y544" s="177">
        <v>0</v>
      </c>
      <c r="Z544" s="177">
        <v>0</v>
      </c>
      <c r="AA544" s="177">
        <v>0</v>
      </c>
      <c r="AB544" s="177">
        <v>0</v>
      </c>
      <c r="AC544" s="177">
        <f t="shared" si="63"/>
        <v>88.67</v>
      </c>
      <c r="AD544" s="177">
        <f t="shared" si="64"/>
        <v>212.62</v>
      </c>
      <c r="AE544" s="177">
        <v>212.62</v>
      </c>
      <c r="AF544" s="177">
        <v>0</v>
      </c>
      <c r="AG544" s="177">
        <v>212.62</v>
      </c>
      <c r="AH544" s="177">
        <v>0</v>
      </c>
      <c r="AI544" s="177">
        <v>212.62</v>
      </c>
      <c r="AJ544" s="177">
        <v>124.95</v>
      </c>
      <c r="AK544" s="177">
        <v>0</v>
      </c>
      <c r="AL544" s="177"/>
      <c r="AM544" s="177"/>
      <c r="AN544" s="177"/>
      <c r="AO544" s="173">
        <f t="shared" si="47"/>
        <v>1064.1000000000001</v>
      </c>
      <c r="AP544" s="177">
        <f t="shared" si="48"/>
        <v>118.22999999999979</v>
      </c>
      <c r="AQ544" s="50" t="s">
        <v>1356</v>
      </c>
      <c r="AR544" s="58" t="s">
        <v>1278</v>
      </c>
    </row>
    <row r="545" spans="1:44" s="5" customFormat="1" ht="50.15" customHeight="1">
      <c r="A545" s="190" t="s">
        <v>909</v>
      </c>
      <c r="B545" s="14" t="s">
        <v>1105</v>
      </c>
      <c r="C545" s="179" t="s">
        <v>1106</v>
      </c>
      <c r="D545" s="14" t="s">
        <v>96</v>
      </c>
      <c r="E545" s="14" t="s">
        <v>910</v>
      </c>
      <c r="F545" s="39" t="s">
        <v>898</v>
      </c>
      <c r="G545" s="14" t="s">
        <v>1245</v>
      </c>
      <c r="H545" s="14" t="s">
        <v>10</v>
      </c>
      <c r="I545" s="191">
        <v>41498</v>
      </c>
      <c r="J545" s="177">
        <v>1182.33</v>
      </c>
      <c r="K545" s="177">
        <f t="shared" si="49"/>
        <v>118.233</v>
      </c>
      <c r="L545" s="177">
        <f t="shared" si="50"/>
        <v>1064.097</v>
      </c>
      <c r="M545" s="177">
        <v>0</v>
      </c>
      <c r="N545" s="177">
        <v>0</v>
      </c>
      <c r="O545" s="177">
        <v>0</v>
      </c>
      <c r="P545" s="177">
        <v>0</v>
      </c>
      <c r="Q545" s="177">
        <v>0</v>
      </c>
      <c r="R545" s="177">
        <v>0</v>
      </c>
      <c r="S545" s="177">
        <v>0</v>
      </c>
      <c r="T545" s="177">
        <v>0</v>
      </c>
      <c r="U545" s="177">
        <v>0</v>
      </c>
      <c r="V545" s="177">
        <v>0</v>
      </c>
      <c r="W545" s="177">
        <v>0</v>
      </c>
      <c r="X545" s="177">
        <v>0</v>
      </c>
      <c r="Y545" s="177">
        <v>0</v>
      </c>
      <c r="Z545" s="177">
        <v>0</v>
      </c>
      <c r="AA545" s="177">
        <v>0</v>
      </c>
      <c r="AB545" s="177">
        <v>0</v>
      </c>
      <c r="AC545" s="177">
        <f t="shared" si="63"/>
        <v>88.67</v>
      </c>
      <c r="AD545" s="177">
        <f t="shared" si="64"/>
        <v>212.62</v>
      </c>
      <c r="AE545" s="177">
        <v>212.62</v>
      </c>
      <c r="AF545" s="177">
        <v>0</v>
      </c>
      <c r="AG545" s="177">
        <v>212.62</v>
      </c>
      <c r="AH545" s="177">
        <v>0</v>
      </c>
      <c r="AI545" s="177">
        <v>212.62</v>
      </c>
      <c r="AJ545" s="177">
        <v>124.95</v>
      </c>
      <c r="AK545" s="177">
        <v>0</v>
      </c>
      <c r="AL545" s="177"/>
      <c r="AM545" s="177"/>
      <c r="AN545" s="177"/>
      <c r="AO545" s="173">
        <f t="shared" si="47"/>
        <v>1064.1000000000001</v>
      </c>
      <c r="AP545" s="177">
        <f t="shared" si="48"/>
        <v>118.22999999999979</v>
      </c>
      <c r="AQ545" s="50" t="s">
        <v>1357</v>
      </c>
      <c r="AR545" s="58" t="s">
        <v>359</v>
      </c>
    </row>
    <row r="546" spans="1:44" s="5" customFormat="1" ht="50.15" customHeight="1">
      <c r="A546" s="190" t="s">
        <v>911</v>
      </c>
      <c r="B546" s="14" t="s">
        <v>1105</v>
      </c>
      <c r="C546" s="179" t="s">
        <v>1106</v>
      </c>
      <c r="D546" s="14" t="s">
        <v>96</v>
      </c>
      <c r="E546" s="14" t="s">
        <v>912</v>
      </c>
      <c r="F546" s="39" t="s">
        <v>898</v>
      </c>
      <c r="G546" s="14" t="s">
        <v>1245</v>
      </c>
      <c r="H546" s="14" t="s">
        <v>10</v>
      </c>
      <c r="I546" s="191">
        <v>41498</v>
      </c>
      <c r="J546" s="177">
        <v>1182.33</v>
      </c>
      <c r="K546" s="177">
        <f t="shared" si="49"/>
        <v>118.233</v>
      </c>
      <c r="L546" s="177">
        <f t="shared" si="50"/>
        <v>1064.097</v>
      </c>
      <c r="M546" s="177">
        <v>0</v>
      </c>
      <c r="N546" s="177">
        <v>0</v>
      </c>
      <c r="O546" s="177">
        <v>0</v>
      </c>
      <c r="P546" s="177">
        <v>0</v>
      </c>
      <c r="Q546" s="177">
        <v>0</v>
      </c>
      <c r="R546" s="177">
        <v>0</v>
      </c>
      <c r="S546" s="177">
        <v>0</v>
      </c>
      <c r="T546" s="177">
        <v>0</v>
      </c>
      <c r="U546" s="177">
        <v>0</v>
      </c>
      <c r="V546" s="177">
        <v>0</v>
      </c>
      <c r="W546" s="177">
        <v>0</v>
      </c>
      <c r="X546" s="177">
        <v>0</v>
      </c>
      <c r="Y546" s="177">
        <v>0</v>
      </c>
      <c r="Z546" s="177">
        <v>0</v>
      </c>
      <c r="AA546" s="177">
        <v>0</v>
      </c>
      <c r="AB546" s="177">
        <v>0</v>
      </c>
      <c r="AC546" s="177">
        <f t="shared" si="63"/>
        <v>88.67</v>
      </c>
      <c r="AD546" s="177">
        <f t="shared" si="64"/>
        <v>212.62</v>
      </c>
      <c r="AE546" s="177">
        <v>212.62</v>
      </c>
      <c r="AF546" s="177">
        <v>0</v>
      </c>
      <c r="AG546" s="177">
        <v>212.62</v>
      </c>
      <c r="AH546" s="177">
        <v>0</v>
      </c>
      <c r="AI546" s="177">
        <v>212.62</v>
      </c>
      <c r="AJ546" s="177">
        <v>124.95</v>
      </c>
      <c r="AK546" s="177">
        <v>0</v>
      </c>
      <c r="AL546" s="177"/>
      <c r="AM546" s="177"/>
      <c r="AN546" s="177"/>
      <c r="AO546" s="173">
        <f t="shared" si="47"/>
        <v>1064.1000000000001</v>
      </c>
      <c r="AP546" s="177">
        <f t="shared" si="48"/>
        <v>118.22999999999979</v>
      </c>
      <c r="AQ546" s="50" t="s">
        <v>1814</v>
      </c>
      <c r="AR546" s="58" t="s">
        <v>1337</v>
      </c>
    </row>
    <row r="547" spans="1:44" s="5" customFormat="1" ht="50.15" customHeight="1">
      <c r="A547" s="190" t="s">
        <v>913</v>
      </c>
      <c r="B547" s="14" t="s">
        <v>1105</v>
      </c>
      <c r="C547" s="179" t="s">
        <v>1106</v>
      </c>
      <c r="D547" s="14" t="s">
        <v>96</v>
      </c>
      <c r="E547" s="14" t="s">
        <v>914</v>
      </c>
      <c r="F547" s="39" t="s">
        <v>898</v>
      </c>
      <c r="G547" s="14" t="s">
        <v>1245</v>
      </c>
      <c r="H547" s="14" t="s">
        <v>10</v>
      </c>
      <c r="I547" s="191">
        <v>41498</v>
      </c>
      <c r="J547" s="177">
        <v>1182.33</v>
      </c>
      <c r="K547" s="177">
        <f t="shared" si="49"/>
        <v>118.233</v>
      </c>
      <c r="L547" s="177">
        <f t="shared" si="50"/>
        <v>1064.097</v>
      </c>
      <c r="M547" s="177">
        <v>0</v>
      </c>
      <c r="N547" s="177">
        <v>0</v>
      </c>
      <c r="O547" s="177">
        <v>0</v>
      </c>
      <c r="P547" s="177">
        <v>0</v>
      </c>
      <c r="Q547" s="177">
        <v>0</v>
      </c>
      <c r="R547" s="177">
        <v>0</v>
      </c>
      <c r="S547" s="177">
        <v>0</v>
      </c>
      <c r="T547" s="177">
        <v>0</v>
      </c>
      <c r="U547" s="177">
        <v>0</v>
      </c>
      <c r="V547" s="177">
        <v>0</v>
      </c>
      <c r="W547" s="177">
        <v>0</v>
      </c>
      <c r="X547" s="177">
        <v>0</v>
      </c>
      <c r="Y547" s="177">
        <v>0</v>
      </c>
      <c r="Z547" s="177">
        <v>0</v>
      </c>
      <c r="AA547" s="177">
        <v>0</v>
      </c>
      <c r="AB547" s="177">
        <v>0</v>
      </c>
      <c r="AC547" s="177">
        <f t="shared" si="63"/>
        <v>88.67</v>
      </c>
      <c r="AD547" s="177">
        <f t="shared" si="64"/>
        <v>212.62</v>
      </c>
      <c r="AE547" s="177">
        <v>212.62</v>
      </c>
      <c r="AF547" s="177">
        <v>0</v>
      </c>
      <c r="AG547" s="177">
        <v>212.62</v>
      </c>
      <c r="AH547" s="177">
        <v>0</v>
      </c>
      <c r="AI547" s="177">
        <v>212.62</v>
      </c>
      <c r="AJ547" s="177">
        <v>124.95</v>
      </c>
      <c r="AK547" s="177">
        <v>0</v>
      </c>
      <c r="AL547" s="177"/>
      <c r="AM547" s="177"/>
      <c r="AN547" s="177"/>
      <c r="AO547" s="173">
        <f t="shared" si="47"/>
        <v>1064.1000000000001</v>
      </c>
      <c r="AP547" s="177">
        <f t="shared" si="48"/>
        <v>118.22999999999979</v>
      </c>
      <c r="AQ547" s="50" t="s">
        <v>1359</v>
      </c>
      <c r="AR547" s="58" t="s">
        <v>1360</v>
      </c>
    </row>
    <row r="548" spans="1:44" s="5" customFormat="1" ht="50.15" customHeight="1">
      <c r="A548" s="190" t="s">
        <v>915</v>
      </c>
      <c r="B548" s="14" t="s">
        <v>1105</v>
      </c>
      <c r="C548" s="179" t="s">
        <v>1106</v>
      </c>
      <c r="D548" s="14" t="s">
        <v>96</v>
      </c>
      <c r="E548" s="14" t="s">
        <v>916</v>
      </c>
      <c r="F548" s="39" t="s">
        <v>898</v>
      </c>
      <c r="G548" s="14" t="s">
        <v>1245</v>
      </c>
      <c r="H548" s="14" t="s">
        <v>10</v>
      </c>
      <c r="I548" s="191">
        <v>41498</v>
      </c>
      <c r="J548" s="177">
        <v>1182.33</v>
      </c>
      <c r="K548" s="177">
        <f t="shared" si="49"/>
        <v>118.233</v>
      </c>
      <c r="L548" s="177">
        <f>+J548-K548</f>
        <v>1064.097</v>
      </c>
      <c r="M548" s="177">
        <v>0</v>
      </c>
      <c r="N548" s="177">
        <v>0</v>
      </c>
      <c r="O548" s="177">
        <v>0</v>
      </c>
      <c r="P548" s="177">
        <v>0</v>
      </c>
      <c r="Q548" s="177">
        <v>0</v>
      </c>
      <c r="R548" s="177">
        <v>0</v>
      </c>
      <c r="S548" s="177">
        <v>0</v>
      </c>
      <c r="T548" s="177">
        <v>0</v>
      </c>
      <c r="U548" s="177">
        <v>0</v>
      </c>
      <c r="V548" s="177">
        <v>0</v>
      </c>
      <c r="W548" s="177">
        <v>0</v>
      </c>
      <c r="X548" s="177">
        <v>0</v>
      </c>
      <c r="Y548" s="177">
        <v>0</v>
      </c>
      <c r="Z548" s="177">
        <v>0</v>
      </c>
      <c r="AA548" s="177">
        <v>0</v>
      </c>
      <c r="AB548" s="177">
        <v>0</v>
      </c>
      <c r="AC548" s="177">
        <f t="shared" si="63"/>
        <v>88.67</v>
      </c>
      <c r="AD548" s="177">
        <f t="shared" si="64"/>
        <v>212.62</v>
      </c>
      <c r="AE548" s="177">
        <v>212.62</v>
      </c>
      <c r="AF548" s="177">
        <v>0</v>
      </c>
      <c r="AG548" s="177">
        <v>212.62</v>
      </c>
      <c r="AH548" s="177">
        <v>0</v>
      </c>
      <c r="AI548" s="177">
        <v>212.62</v>
      </c>
      <c r="AJ548" s="177">
        <v>124.95</v>
      </c>
      <c r="AK548" s="177">
        <v>0</v>
      </c>
      <c r="AL548" s="177"/>
      <c r="AM548" s="177"/>
      <c r="AN548" s="177"/>
      <c r="AO548" s="173">
        <f t="shared" si="47"/>
        <v>1064.1000000000001</v>
      </c>
      <c r="AP548" s="177">
        <f t="shared" si="48"/>
        <v>118.22999999999979</v>
      </c>
      <c r="AQ548" s="50" t="s">
        <v>1361</v>
      </c>
      <c r="AR548" s="58" t="s">
        <v>359</v>
      </c>
    </row>
    <row r="549" spans="1:44" s="5" customFormat="1" ht="50.15" customHeight="1">
      <c r="A549" s="190" t="s">
        <v>917</v>
      </c>
      <c r="B549" s="14" t="s">
        <v>1105</v>
      </c>
      <c r="C549" s="179" t="s">
        <v>1106</v>
      </c>
      <c r="D549" s="14" t="s">
        <v>96</v>
      </c>
      <c r="E549" s="14" t="s">
        <v>918</v>
      </c>
      <c r="F549" s="39" t="s">
        <v>898</v>
      </c>
      <c r="G549" s="14" t="s">
        <v>1245</v>
      </c>
      <c r="H549" s="14" t="s">
        <v>10</v>
      </c>
      <c r="I549" s="191">
        <v>41498</v>
      </c>
      <c r="J549" s="177">
        <v>1182.33</v>
      </c>
      <c r="K549" s="177">
        <f t="shared" si="49"/>
        <v>118.233</v>
      </c>
      <c r="L549" s="177">
        <f t="shared" si="50"/>
        <v>1064.097</v>
      </c>
      <c r="M549" s="177">
        <v>0</v>
      </c>
      <c r="N549" s="177">
        <v>0</v>
      </c>
      <c r="O549" s="177">
        <v>0</v>
      </c>
      <c r="P549" s="177">
        <v>0</v>
      </c>
      <c r="Q549" s="177">
        <v>0</v>
      </c>
      <c r="R549" s="177">
        <v>0</v>
      </c>
      <c r="S549" s="177">
        <v>0</v>
      </c>
      <c r="T549" s="177">
        <v>0</v>
      </c>
      <c r="U549" s="177">
        <v>0</v>
      </c>
      <c r="V549" s="177">
        <v>0</v>
      </c>
      <c r="W549" s="177">
        <v>0</v>
      </c>
      <c r="X549" s="177">
        <v>0</v>
      </c>
      <c r="Y549" s="177">
        <v>0</v>
      </c>
      <c r="Z549" s="177">
        <v>0</v>
      </c>
      <c r="AA549" s="177">
        <v>0</v>
      </c>
      <c r="AB549" s="177">
        <v>0</v>
      </c>
      <c r="AC549" s="177">
        <f t="shared" si="63"/>
        <v>88.67</v>
      </c>
      <c r="AD549" s="177">
        <f t="shared" si="64"/>
        <v>212.62</v>
      </c>
      <c r="AE549" s="177">
        <v>212.62</v>
      </c>
      <c r="AF549" s="177">
        <v>0</v>
      </c>
      <c r="AG549" s="177">
        <v>212.62</v>
      </c>
      <c r="AH549" s="177">
        <v>0</v>
      </c>
      <c r="AI549" s="177">
        <v>212.62</v>
      </c>
      <c r="AJ549" s="177">
        <v>124.95</v>
      </c>
      <c r="AK549" s="177">
        <v>0</v>
      </c>
      <c r="AL549" s="177"/>
      <c r="AM549" s="177"/>
      <c r="AN549" s="177"/>
      <c r="AO549" s="173">
        <f t="shared" si="47"/>
        <v>1064.1000000000001</v>
      </c>
      <c r="AP549" s="177">
        <f t="shared" si="48"/>
        <v>118.22999999999979</v>
      </c>
      <c r="AQ549" s="50" t="s">
        <v>173</v>
      </c>
      <c r="AR549" s="58" t="s">
        <v>359</v>
      </c>
    </row>
    <row r="550" spans="1:44" s="5" customFormat="1" ht="50.15" customHeight="1">
      <c r="A550" s="190" t="s">
        <v>919</v>
      </c>
      <c r="B550" s="14" t="s">
        <v>1105</v>
      </c>
      <c r="C550" s="179" t="s">
        <v>1106</v>
      </c>
      <c r="D550" s="14" t="s">
        <v>96</v>
      </c>
      <c r="E550" s="14" t="s">
        <v>920</v>
      </c>
      <c r="F550" s="39" t="s">
        <v>898</v>
      </c>
      <c r="G550" s="14" t="s">
        <v>1245</v>
      </c>
      <c r="H550" s="14" t="s">
        <v>10</v>
      </c>
      <c r="I550" s="191">
        <v>41498</v>
      </c>
      <c r="J550" s="177">
        <v>1182.33</v>
      </c>
      <c r="K550" s="177">
        <f t="shared" si="49"/>
        <v>118.233</v>
      </c>
      <c r="L550" s="177">
        <f t="shared" si="50"/>
        <v>1064.097</v>
      </c>
      <c r="M550" s="177">
        <v>0</v>
      </c>
      <c r="N550" s="177">
        <v>0</v>
      </c>
      <c r="O550" s="177">
        <v>0</v>
      </c>
      <c r="P550" s="177">
        <v>0</v>
      </c>
      <c r="Q550" s="177">
        <v>0</v>
      </c>
      <c r="R550" s="177">
        <v>0</v>
      </c>
      <c r="S550" s="177">
        <v>0</v>
      </c>
      <c r="T550" s="177">
        <v>0</v>
      </c>
      <c r="U550" s="177">
        <v>0</v>
      </c>
      <c r="V550" s="177">
        <v>0</v>
      </c>
      <c r="W550" s="177">
        <v>0</v>
      </c>
      <c r="X550" s="177">
        <v>0</v>
      </c>
      <c r="Y550" s="177">
        <v>0</v>
      </c>
      <c r="Z550" s="177">
        <v>0</v>
      </c>
      <c r="AA550" s="177">
        <v>0</v>
      </c>
      <c r="AB550" s="177">
        <v>0</v>
      </c>
      <c r="AC550" s="177">
        <f t="shared" si="63"/>
        <v>88.67</v>
      </c>
      <c r="AD550" s="177">
        <f t="shared" si="64"/>
        <v>212.62</v>
      </c>
      <c r="AE550" s="177">
        <v>212.62</v>
      </c>
      <c r="AF550" s="177">
        <v>0</v>
      </c>
      <c r="AG550" s="177">
        <v>212.62</v>
      </c>
      <c r="AH550" s="177">
        <v>0</v>
      </c>
      <c r="AI550" s="177">
        <v>212.62</v>
      </c>
      <c r="AJ550" s="177">
        <v>124.95</v>
      </c>
      <c r="AK550" s="177">
        <v>0</v>
      </c>
      <c r="AL550" s="177"/>
      <c r="AM550" s="177"/>
      <c r="AN550" s="177"/>
      <c r="AO550" s="173">
        <f t="shared" si="47"/>
        <v>1064.1000000000001</v>
      </c>
      <c r="AP550" s="177">
        <f t="shared" si="48"/>
        <v>118.22999999999979</v>
      </c>
      <c r="AQ550" s="50" t="s">
        <v>1328</v>
      </c>
      <c r="AR550" s="58" t="s">
        <v>1360</v>
      </c>
    </row>
    <row r="551" spans="1:44" s="5" customFormat="1" ht="50.15" customHeight="1">
      <c r="A551" s="190" t="s">
        <v>921</v>
      </c>
      <c r="B551" s="14" t="s">
        <v>1105</v>
      </c>
      <c r="C551" s="179" t="s">
        <v>1106</v>
      </c>
      <c r="D551" s="14" t="s">
        <v>96</v>
      </c>
      <c r="E551" s="14" t="s">
        <v>922</v>
      </c>
      <c r="F551" s="39" t="s">
        <v>898</v>
      </c>
      <c r="G551" s="14" t="s">
        <v>1245</v>
      </c>
      <c r="H551" s="14" t="s">
        <v>10</v>
      </c>
      <c r="I551" s="191">
        <v>41498</v>
      </c>
      <c r="J551" s="177">
        <v>1182.33</v>
      </c>
      <c r="K551" s="177">
        <f t="shared" si="49"/>
        <v>118.233</v>
      </c>
      <c r="L551" s="177">
        <f t="shared" si="50"/>
        <v>1064.097</v>
      </c>
      <c r="M551" s="177">
        <v>0</v>
      </c>
      <c r="N551" s="177">
        <v>0</v>
      </c>
      <c r="O551" s="177">
        <v>0</v>
      </c>
      <c r="P551" s="177">
        <v>0</v>
      </c>
      <c r="Q551" s="177">
        <v>0</v>
      </c>
      <c r="R551" s="177">
        <v>0</v>
      </c>
      <c r="S551" s="177">
        <v>0</v>
      </c>
      <c r="T551" s="177">
        <v>0</v>
      </c>
      <c r="U551" s="177">
        <v>0</v>
      </c>
      <c r="V551" s="177">
        <v>0</v>
      </c>
      <c r="W551" s="177">
        <v>0</v>
      </c>
      <c r="X551" s="177">
        <v>0</v>
      </c>
      <c r="Y551" s="177">
        <v>0</v>
      </c>
      <c r="Z551" s="177">
        <v>0</v>
      </c>
      <c r="AA551" s="177">
        <v>0</v>
      </c>
      <c r="AB551" s="177">
        <v>0</v>
      </c>
      <c r="AC551" s="177">
        <f t="shared" si="63"/>
        <v>88.67</v>
      </c>
      <c r="AD551" s="177">
        <f t="shared" si="64"/>
        <v>212.62</v>
      </c>
      <c r="AE551" s="177">
        <v>212.62</v>
      </c>
      <c r="AF551" s="177">
        <v>0</v>
      </c>
      <c r="AG551" s="177">
        <v>212.62</v>
      </c>
      <c r="AH551" s="177">
        <v>0</v>
      </c>
      <c r="AI551" s="177">
        <v>212.62</v>
      </c>
      <c r="AJ551" s="177">
        <v>124.95</v>
      </c>
      <c r="AK551" s="177">
        <v>0</v>
      </c>
      <c r="AL551" s="177"/>
      <c r="AM551" s="177"/>
      <c r="AN551" s="177"/>
      <c r="AO551" s="173">
        <f t="shared" si="47"/>
        <v>1064.1000000000001</v>
      </c>
      <c r="AP551" s="177">
        <f t="shared" si="48"/>
        <v>118.22999999999979</v>
      </c>
      <c r="AQ551" s="50" t="s">
        <v>1638</v>
      </c>
      <c r="AR551" s="58" t="s">
        <v>1346</v>
      </c>
    </row>
    <row r="552" spans="1:44" s="5" customFormat="1" ht="50.15" customHeight="1">
      <c r="A552" s="190" t="s">
        <v>923</v>
      </c>
      <c r="B552" s="14" t="s">
        <v>1105</v>
      </c>
      <c r="C552" s="179" t="s">
        <v>1106</v>
      </c>
      <c r="D552" s="14" t="s">
        <v>96</v>
      </c>
      <c r="E552" s="14" t="s">
        <v>924</v>
      </c>
      <c r="F552" s="39" t="s">
        <v>898</v>
      </c>
      <c r="G552" s="14" t="s">
        <v>1245</v>
      </c>
      <c r="H552" s="14" t="s">
        <v>10</v>
      </c>
      <c r="I552" s="191">
        <v>41498</v>
      </c>
      <c r="J552" s="177">
        <v>1182.33</v>
      </c>
      <c r="K552" s="177">
        <f t="shared" si="49"/>
        <v>118.233</v>
      </c>
      <c r="L552" s="177">
        <f t="shared" si="50"/>
        <v>1064.097</v>
      </c>
      <c r="M552" s="177">
        <v>0</v>
      </c>
      <c r="N552" s="177">
        <v>0</v>
      </c>
      <c r="O552" s="177">
        <v>0</v>
      </c>
      <c r="P552" s="177">
        <v>0</v>
      </c>
      <c r="Q552" s="177">
        <v>0</v>
      </c>
      <c r="R552" s="177">
        <v>0</v>
      </c>
      <c r="S552" s="177">
        <v>0</v>
      </c>
      <c r="T552" s="177">
        <v>0</v>
      </c>
      <c r="U552" s="177">
        <v>0</v>
      </c>
      <c r="V552" s="177">
        <v>0</v>
      </c>
      <c r="W552" s="177">
        <v>0</v>
      </c>
      <c r="X552" s="177">
        <v>0</v>
      </c>
      <c r="Y552" s="177">
        <v>0</v>
      </c>
      <c r="Z552" s="177">
        <v>0</v>
      </c>
      <c r="AA552" s="177">
        <v>0</v>
      </c>
      <c r="AB552" s="177">
        <v>0</v>
      </c>
      <c r="AC552" s="177">
        <f t="shared" si="63"/>
        <v>88.67</v>
      </c>
      <c r="AD552" s="177">
        <f t="shared" si="64"/>
        <v>212.62</v>
      </c>
      <c r="AE552" s="177">
        <v>212.62</v>
      </c>
      <c r="AF552" s="177">
        <v>0</v>
      </c>
      <c r="AG552" s="177">
        <v>212.62</v>
      </c>
      <c r="AH552" s="177">
        <v>0</v>
      </c>
      <c r="AI552" s="177">
        <v>212.62</v>
      </c>
      <c r="AJ552" s="177">
        <v>124.95</v>
      </c>
      <c r="AK552" s="177">
        <v>0</v>
      </c>
      <c r="AL552" s="177"/>
      <c r="AM552" s="177"/>
      <c r="AN552" s="177"/>
      <c r="AO552" s="173">
        <f t="shared" si="47"/>
        <v>1064.1000000000001</v>
      </c>
      <c r="AP552" s="177">
        <f t="shared" si="48"/>
        <v>118.22999999999979</v>
      </c>
      <c r="AQ552" s="50" t="s">
        <v>1586</v>
      </c>
      <c r="AR552" s="58" t="s">
        <v>1108</v>
      </c>
    </row>
    <row r="553" spans="1:44" s="5" customFormat="1" ht="50.15" customHeight="1">
      <c r="A553" s="190" t="s">
        <v>925</v>
      </c>
      <c r="B553" s="14" t="s">
        <v>1105</v>
      </c>
      <c r="C553" s="179" t="s">
        <v>1106</v>
      </c>
      <c r="D553" s="14" t="s">
        <v>96</v>
      </c>
      <c r="E553" s="14" t="s">
        <v>926</v>
      </c>
      <c r="F553" s="39" t="s">
        <v>898</v>
      </c>
      <c r="G553" s="14" t="s">
        <v>1245</v>
      </c>
      <c r="H553" s="14" t="s">
        <v>10</v>
      </c>
      <c r="I553" s="191">
        <v>41498</v>
      </c>
      <c r="J553" s="177">
        <v>1182.33</v>
      </c>
      <c r="K553" s="177">
        <f t="shared" si="49"/>
        <v>118.233</v>
      </c>
      <c r="L553" s="177">
        <f t="shared" si="50"/>
        <v>1064.097</v>
      </c>
      <c r="M553" s="177">
        <v>0</v>
      </c>
      <c r="N553" s="177">
        <v>0</v>
      </c>
      <c r="O553" s="177">
        <v>0</v>
      </c>
      <c r="P553" s="177">
        <v>0</v>
      </c>
      <c r="Q553" s="177">
        <v>0</v>
      </c>
      <c r="R553" s="177">
        <v>0</v>
      </c>
      <c r="S553" s="177">
        <v>0</v>
      </c>
      <c r="T553" s="177">
        <v>0</v>
      </c>
      <c r="U553" s="177">
        <v>0</v>
      </c>
      <c r="V553" s="177">
        <v>0</v>
      </c>
      <c r="W553" s="177">
        <v>0</v>
      </c>
      <c r="X553" s="177">
        <v>0</v>
      </c>
      <c r="Y553" s="177">
        <v>0</v>
      </c>
      <c r="Z553" s="177">
        <v>0</v>
      </c>
      <c r="AA553" s="177">
        <v>0</v>
      </c>
      <c r="AB553" s="177">
        <v>0</v>
      </c>
      <c r="AC553" s="177">
        <f t="shared" si="63"/>
        <v>88.67</v>
      </c>
      <c r="AD553" s="177">
        <f t="shared" si="64"/>
        <v>212.62</v>
      </c>
      <c r="AE553" s="177">
        <v>212.62</v>
      </c>
      <c r="AF553" s="177">
        <v>0</v>
      </c>
      <c r="AG553" s="177">
        <v>212.62</v>
      </c>
      <c r="AH553" s="177">
        <v>0</v>
      </c>
      <c r="AI553" s="177">
        <v>212.62</v>
      </c>
      <c r="AJ553" s="177">
        <v>124.95</v>
      </c>
      <c r="AK553" s="177">
        <v>0</v>
      </c>
      <c r="AL553" s="177"/>
      <c r="AM553" s="177"/>
      <c r="AN553" s="177"/>
      <c r="AO553" s="173">
        <f t="shared" si="47"/>
        <v>1064.1000000000001</v>
      </c>
      <c r="AP553" s="177">
        <f t="shared" si="48"/>
        <v>118.22999999999979</v>
      </c>
      <c r="AQ553" s="50" t="s">
        <v>1538</v>
      </c>
      <c r="AR553" s="58" t="s">
        <v>1936</v>
      </c>
    </row>
    <row r="554" spans="1:44" s="5" customFormat="1" ht="50.15" customHeight="1">
      <c r="A554" s="190" t="s">
        <v>927</v>
      </c>
      <c r="B554" s="14" t="s">
        <v>1105</v>
      </c>
      <c r="C554" s="179" t="s">
        <v>1106</v>
      </c>
      <c r="D554" s="14" t="s">
        <v>96</v>
      </c>
      <c r="E554" s="14" t="s">
        <v>928</v>
      </c>
      <c r="F554" s="39" t="s">
        <v>898</v>
      </c>
      <c r="G554" s="14" t="s">
        <v>1245</v>
      </c>
      <c r="H554" s="14" t="s">
        <v>10</v>
      </c>
      <c r="I554" s="191">
        <v>41498</v>
      </c>
      <c r="J554" s="177">
        <v>1182.33</v>
      </c>
      <c r="K554" s="177">
        <f t="shared" si="49"/>
        <v>118.233</v>
      </c>
      <c r="L554" s="177">
        <f t="shared" si="50"/>
        <v>1064.097</v>
      </c>
      <c r="M554" s="177">
        <v>0</v>
      </c>
      <c r="N554" s="177">
        <v>0</v>
      </c>
      <c r="O554" s="177">
        <v>0</v>
      </c>
      <c r="P554" s="177">
        <v>0</v>
      </c>
      <c r="Q554" s="177">
        <v>0</v>
      </c>
      <c r="R554" s="177">
        <v>0</v>
      </c>
      <c r="S554" s="177">
        <v>0</v>
      </c>
      <c r="T554" s="177">
        <v>0</v>
      </c>
      <c r="U554" s="177">
        <v>0</v>
      </c>
      <c r="V554" s="177">
        <v>0</v>
      </c>
      <c r="W554" s="177">
        <v>0</v>
      </c>
      <c r="X554" s="177">
        <v>0</v>
      </c>
      <c r="Y554" s="177">
        <v>0</v>
      </c>
      <c r="Z554" s="177">
        <v>0</v>
      </c>
      <c r="AA554" s="177">
        <v>0</v>
      </c>
      <c r="AB554" s="177">
        <v>0</v>
      </c>
      <c r="AC554" s="177">
        <f t="shared" si="63"/>
        <v>88.67</v>
      </c>
      <c r="AD554" s="177">
        <f t="shared" si="64"/>
        <v>212.62</v>
      </c>
      <c r="AE554" s="177">
        <v>212.62</v>
      </c>
      <c r="AF554" s="177">
        <v>0</v>
      </c>
      <c r="AG554" s="177">
        <v>212.62</v>
      </c>
      <c r="AH554" s="177">
        <v>0</v>
      </c>
      <c r="AI554" s="177">
        <v>212.62</v>
      </c>
      <c r="AJ554" s="177">
        <v>124.95</v>
      </c>
      <c r="AK554" s="177">
        <v>0</v>
      </c>
      <c r="AL554" s="177"/>
      <c r="AM554" s="177"/>
      <c r="AN554" s="177"/>
      <c r="AO554" s="173">
        <f t="shared" si="47"/>
        <v>1064.1000000000001</v>
      </c>
      <c r="AP554" s="177">
        <f t="shared" si="48"/>
        <v>118.22999999999979</v>
      </c>
      <c r="AQ554" s="50" t="s">
        <v>1528</v>
      </c>
      <c r="AR554" s="58" t="s">
        <v>154</v>
      </c>
    </row>
    <row r="555" spans="1:44" s="5" customFormat="1" ht="50.15" customHeight="1">
      <c r="A555" s="190" t="s">
        <v>929</v>
      </c>
      <c r="B555" s="14" t="s">
        <v>1105</v>
      </c>
      <c r="C555" s="179" t="s">
        <v>1106</v>
      </c>
      <c r="D555" s="14" t="s">
        <v>96</v>
      </c>
      <c r="E555" s="14" t="s">
        <v>930</v>
      </c>
      <c r="F555" s="39" t="s">
        <v>898</v>
      </c>
      <c r="G555" s="14" t="s">
        <v>1245</v>
      </c>
      <c r="H555" s="14" t="s">
        <v>10</v>
      </c>
      <c r="I555" s="191">
        <v>41498</v>
      </c>
      <c r="J555" s="177">
        <v>1182.33</v>
      </c>
      <c r="K555" s="177">
        <f t="shared" si="49"/>
        <v>118.233</v>
      </c>
      <c r="L555" s="177">
        <f t="shared" si="50"/>
        <v>1064.097</v>
      </c>
      <c r="M555" s="177">
        <v>0</v>
      </c>
      <c r="N555" s="177">
        <v>0</v>
      </c>
      <c r="O555" s="177">
        <v>0</v>
      </c>
      <c r="P555" s="177">
        <v>0</v>
      </c>
      <c r="Q555" s="177">
        <v>0</v>
      </c>
      <c r="R555" s="177">
        <v>0</v>
      </c>
      <c r="S555" s="177">
        <v>0</v>
      </c>
      <c r="T555" s="177">
        <v>0</v>
      </c>
      <c r="U555" s="177">
        <v>0</v>
      </c>
      <c r="V555" s="177">
        <v>0</v>
      </c>
      <c r="W555" s="177">
        <v>0</v>
      </c>
      <c r="X555" s="177">
        <v>0</v>
      </c>
      <c r="Y555" s="177">
        <v>0</v>
      </c>
      <c r="Z555" s="177">
        <v>0</v>
      </c>
      <c r="AA555" s="177">
        <v>0</v>
      </c>
      <c r="AB555" s="177">
        <v>0</v>
      </c>
      <c r="AC555" s="177">
        <f t="shared" si="63"/>
        <v>88.67</v>
      </c>
      <c r="AD555" s="177">
        <f t="shared" si="64"/>
        <v>212.62</v>
      </c>
      <c r="AE555" s="177">
        <v>212.62</v>
      </c>
      <c r="AF555" s="177">
        <v>0</v>
      </c>
      <c r="AG555" s="177">
        <v>212.62</v>
      </c>
      <c r="AH555" s="177">
        <v>0</v>
      </c>
      <c r="AI555" s="177">
        <v>212.62</v>
      </c>
      <c r="AJ555" s="177">
        <v>124.95</v>
      </c>
      <c r="AK555" s="177">
        <v>0</v>
      </c>
      <c r="AL555" s="177"/>
      <c r="AM555" s="177"/>
      <c r="AN555" s="177"/>
      <c r="AO555" s="173">
        <f t="shared" si="47"/>
        <v>1064.1000000000001</v>
      </c>
      <c r="AP555" s="177">
        <f t="shared" si="48"/>
        <v>118.22999999999979</v>
      </c>
      <c r="AQ555" s="50" t="s">
        <v>1282</v>
      </c>
      <c r="AR555" s="58" t="s">
        <v>154</v>
      </c>
    </row>
    <row r="556" spans="1:44" s="5" customFormat="1" ht="50.15" customHeight="1">
      <c r="A556" s="190" t="s">
        <v>931</v>
      </c>
      <c r="B556" s="14" t="s">
        <v>1105</v>
      </c>
      <c r="C556" s="179" t="s">
        <v>1106</v>
      </c>
      <c r="D556" s="14" t="s">
        <v>96</v>
      </c>
      <c r="E556" s="14" t="s">
        <v>932</v>
      </c>
      <c r="F556" s="39" t="s">
        <v>898</v>
      </c>
      <c r="G556" s="14" t="s">
        <v>1245</v>
      </c>
      <c r="H556" s="14" t="s">
        <v>10</v>
      </c>
      <c r="I556" s="191">
        <v>41498</v>
      </c>
      <c r="J556" s="177">
        <v>1182.33</v>
      </c>
      <c r="K556" s="177">
        <f t="shared" si="49"/>
        <v>118.233</v>
      </c>
      <c r="L556" s="177">
        <f t="shared" si="50"/>
        <v>1064.097</v>
      </c>
      <c r="M556" s="177">
        <v>0</v>
      </c>
      <c r="N556" s="177">
        <v>0</v>
      </c>
      <c r="O556" s="177">
        <v>0</v>
      </c>
      <c r="P556" s="177">
        <v>0</v>
      </c>
      <c r="Q556" s="177">
        <v>0</v>
      </c>
      <c r="R556" s="177">
        <v>0</v>
      </c>
      <c r="S556" s="177">
        <v>0</v>
      </c>
      <c r="T556" s="177">
        <v>0</v>
      </c>
      <c r="U556" s="177">
        <v>0</v>
      </c>
      <c r="V556" s="177">
        <v>0</v>
      </c>
      <c r="W556" s="177">
        <v>0</v>
      </c>
      <c r="X556" s="177">
        <v>0</v>
      </c>
      <c r="Y556" s="177">
        <v>0</v>
      </c>
      <c r="Z556" s="177">
        <v>0</v>
      </c>
      <c r="AA556" s="177">
        <v>0</v>
      </c>
      <c r="AB556" s="177">
        <v>0</v>
      </c>
      <c r="AC556" s="177">
        <f t="shared" si="63"/>
        <v>88.67</v>
      </c>
      <c r="AD556" s="177">
        <f t="shared" si="64"/>
        <v>212.62</v>
      </c>
      <c r="AE556" s="177">
        <v>212.62</v>
      </c>
      <c r="AF556" s="177">
        <v>0</v>
      </c>
      <c r="AG556" s="177">
        <v>212.62</v>
      </c>
      <c r="AH556" s="177">
        <v>0</v>
      </c>
      <c r="AI556" s="177">
        <v>212.62</v>
      </c>
      <c r="AJ556" s="177">
        <v>124.95</v>
      </c>
      <c r="AK556" s="177">
        <v>0</v>
      </c>
      <c r="AL556" s="177"/>
      <c r="AM556" s="177"/>
      <c r="AN556" s="177"/>
      <c r="AO556" s="173">
        <f t="shared" si="47"/>
        <v>1064.1000000000001</v>
      </c>
      <c r="AP556" s="177">
        <f t="shared" si="48"/>
        <v>118.22999999999979</v>
      </c>
      <c r="AQ556" s="50" t="s">
        <v>1827</v>
      </c>
      <c r="AR556" s="58" t="s">
        <v>1936</v>
      </c>
    </row>
    <row r="557" spans="1:44" s="5" customFormat="1" ht="50.15" customHeight="1">
      <c r="A557" s="190" t="s">
        <v>933</v>
      </c>
      <c r="B557" s="14" t="s">
        <v>1105</v>
      </c>
      <c r="C557" s="179" t="s">
        <v>1106</v>
      </c>
      <c r="D557" s="14" t="s">
        <v>96</v>
      </c>
      <c r="E557" s="14" t="s">
        <v>934</v>
      </c>
      <c r="F557" s="39" t="s">
        <v>898</v>
      </c>
      <c r="G557" s="14" t="s">
        <v>1245</v>
      </c>
      <c r="H557" s="14" t="s">
        <v>33</v>
      </c>
      <c r="I557" s="191">
        <v>41498</v>
      </c>
      <c r="J557" s="177">
        <v>1182.33</v>
      </c>
      <c r="K557" s="177">
        <f t="shared" si="49"/>
        <v>118.233</v>
      </c>
      <c r="L557" s="177">
        <f t="shared" si="50"/>
        <v>1064.097</v>
      </c>
      <c r="M557" s="177">
        <v>0</v>
      </c>
      <c r="N557" s="177">
        <v>0</v>
      </c>
      <c r="O557" s="177">
        <v>0</v>
      </c>
      <c r="P557" s="177">
        <v>0</v>
      </c>
      <c r="Q557" s="177">
        <v>0</v>
      </c>
      <c r="R557" s="177">
        <v>0</v>
      </c>
      <c r="S557" s="177">
        <v>0</v>
      </c>
      <c r="T557" s="177">
        <v>0</v>
      </c>
      <c r="U557" s="177">
        <v>0</v>
      </c>
      <c r="V557" s="177">
        <v>0</v>
      </c>
      <c r="W557" s="177">
        <v>0</v>
      </c>
      <c r="X557" s="177">
        <v>0</v>
      </c>
      <c r="Y557" s="177">
        <v>0</v>
      </c>
      <c r="Z557" s="177">
        <v>0</v>
      </c>
      <c r="AA557" s="177">
        <v>0</v>
      </c>
      <c r="AB557" s="177">
        <v>0</v>
      </c>
      <c r="AC557" s="177">
        <f t="shared" si="63"/>
        <v>88.67</v>
      </c>
      <c r="AD557" s="177">
        <f t="shared" si="64"/>
        <v>212.62</v>
      </c>
      <c r="AE557" s="177">
        <v>212.62</v>
      </c>
      <c r="AF557" s="177">
        <v>0</v>
      </c>
      <c r="AG557" s="177">
        <v>212.62</v>
      </c>
      <c r="AH557" s="177">
        <v>0</v>
      </c>
      <c r="AI557" s="177">
        <v>212.62</v>
      </c>
      <c r="AJ557" s="177">
        <v>124.95</v>
      </c>
      <c r="AK557" s="177">
        <v>0</v>
      </c>
      <c r="AL557" s="177"/>
      <c r="AM557" s="177"/>
      <c r="AN557" s="177"/>
      <c r="AO557" s="173">
        <f t="shared" si="47"/>
        <v>1064.1000000000001</v>
      </c>
      <c r="AP557" s="177">
        <f t="shared" si="48"/>
        <v>118.22999999999979</v>
      </c>
      <c r="AQ557" s="50" t="s">
        <v>1513</v>
      </c>
      <c r="AR557" s="58" t="s">
        <v>1316</v>
      </c>
    </row>
    <row r="558" spans="1:44" s="5" customFormat="1" ht="50.15" customHeight="1">
      <c r="A558" s="190" t="s">
        <v>935</v>
      </c>
      <c r="B558" s="14" t="s">
        <v>1105</v>
      </c>
      <c r="C558" s="179" t="s">
        <v>1106</v>
      </c>
      <c r="D558" s="14" t="s">
        <v>96</v>
      </c>
      <c r="E558" s="14" t="s">
        <v>936</v>
      </c>
      <c r="F558" s="39" t="s">
        <v>898</v>
      </c>
      <c r="G558" s="14" t="s">
        <v>1245</v>
      </c>
      <c r="H558" s="14" t="s">
        <v>1111</v>
      </c>
      <c r="I558" s="191">
        <v>41498</v>
      </c>
      <c r="J558" s="177">
        <v>1182.33</v>
      </c>
      <c r="K558" s="177">
        <f t="shared" si="49"/>
        <v>118.233</v>
      </c>
      <c r="L558" s="177">
        <f t="shared" si="50"/>
        <v>1064.097</v>
      </c>
      <c r="M558" s="177">
        <v>0</v>
      </c>
      <c r="N558" s="177">
        <v>0</v>
      </c>
      <c r="O558" s="177">
        <v>0</v>
      </c>
      <c r="P558" s="177">
        <v>0</v>
      </c>
      <c r="Q558" s="177">
        <v>0</v>
      </c>
      <c r="R558" s="177">
        <v>0</v>
      </c>
      <c r="S558" s="177">
        <v>0</v>
      </c>
      <c r="T558" s="177">
        <v>0</v>
      </c>
      <c r="U558" s="177">
        <v>0</v>
      </c>
      <c r="V558" s="177">
        <v>0</v>
      </c>
      <c r="W558" s="177">
        <v>0</v>
      </c>
      <c r="X558" s="177">
        <v>0</v>
      </c>
      <c r="Y558" s="177">
        <v>0</v>
      </c>
      <c r="Z558" s="177">
        <v>0</v>
      </c>
      <c r="AA558" s="177">
        <v>0</v>
      </c>
      <c r="AB558" s="177">
        <v>0</v>
      </c>
      <c r="AC558" s="177">
        <f t="shared" si="63"/>
        <v>88.67</v>
      </c>
      <c r="AD558" s="177">
        <f t="shared" si="64"/>
        <v>212.62</v>
      </c>
      <c r="AE558" s="177">
        <v>212.62</v>
      </c>
      <c r="AF558" s="177">
        <v>0</v>
      </c>
      <c r="AG558" s="177">
        <v>212.62</v>
      </c>
      <c r="AH558" s="177">
        <v>0</v>
      </c>
      <c r="AI558" s="177">
        <v>212.62</v>
      </c>
      <c r="AJ558" s="177">
        <v>124.95</v>
      </c>
      <c r="AK558" s="177">
        <v>0</v>
      </c>
      <c r="AL558" s="177"/>
      <c r="AM558" s="177"/>
      <c r="AN558" s="177"/>
      <c r="AO558" s="173">
        <f t="shared" si="47"/>
        <v>1064.1000000000001</v>
      </c>
      <c r="AP558" s="177">
        <f t="shared" si="48"/>
        <v>118.22999999999979</v>
      </c>
      <c r="AQ558" s="50" t="s">
        <v>1300</v>
      </c>
      <c r="AR558" s="58" t="s">
        <v>1362</v>
      </c>
    </row>
    <row r="559" spans="1:44" s="5" customFormat="1" ht="50.15" customHeight="1">
      <c r="A559" s="190" t="s">
        <v>937</v>
      </c>
      <c r="B559" s="14" t="s">
        <v>1105</v>
      </c>
      <c r="C559" s="179" t="s">
        <v>1106</v>
      </c>
      <c r="D559" s="14" t="s">
        <v>96</v>
      </c>
      <c r="E559" s="14" t="s">
        <v>938</v>
      </c>
      <c r="F559" s="39" t="s">
        <v>898</v>
      </c>
      <c r="G559" s="14" t="s">
        <v>1245</v>
      </c>
      <c r="H559" s="14" t="s">
        <v>10</v>
      </c>
      <c r="I559" s="191">
        <v>41498</v>
      </c>
      <c r="J559" s="177">
        <v>1182.33</v>
      </c>
      <c r="K559" s="177">
        <f t="shared" si="49"/>
        <v>118.233</v>
      </c>
      <c r="L559" s="177">
        <f t="shared" si="50"/>
        <v>1064.097</v>
      </c>
      <c r="M559" s="177">
        <v>0</v>
      </c>
      <c r="N559" s="177">
        <v>0</v>
      </c>
      <c r="O559" s="177">
        <v>0</v>
      </c>
      <c r="P559" s="177">
        <v>0</v>
      </c>
      <c r="Q559" s="177">
        <v>0</v>
      </c>
      <c r="R559" s="177">
        <v>0</v>
      </c>
      <c r="S559" s="177">
        <v>0</v>
      </c>
      <c r="T559" s="177">
        <v>0</v>
      </c>
      <c r="U559" s="177">
        <v>0</v>
      </c>
      <c r="V559" s="177">
        <v>0</v>
      </c>
      <c r="W559" s="177">
        <v>0</v>
      </c>
      <c r="X559" s="177">
        <v>0</v>
      </c>
      <c r="Y559" s="177">
        <v>0</v>
      </c>
      <c r="Z559" s="177">
        <v>0</v>
      </c>
      <c r="AA559" s="177">
        <v>0</v>
      </c>
      <c r="AB559" s="177">
        <v>0</v>
      </c>
      <c r="AC559" s="177">
        <f t="shared" si="63"/>
        <v>88.67</v>
      </c>
      <c r="AD559" s="177">
        <f t="shared" si="64"/>
        <v>212.62</v>
      </c>
      <c r="AE559" s="177">
        <v>212.62</v>
      </c>
      <c r="AF559" s="177">
        <v>0</v>
      </c>
      <c r="AG559" s="177">
        <v>212.62</v>
      </c>
      <c r="AH559" s="177">
        <v>0</v>
      </c>
      <c r="AI559" s="177">
        <v>212.62</v>
      </c>
      <c r="AJ559" s="177">
        <v>124.95</v>
      </c>
      <c r="AK559" s="177">
        <v>0</v>
      </c>
      <c r="AL559" s="177"/>
      <c r="AM559" s="177"/>
      <c r="AN559" s="177"/>
      <c r="AO559" s="173">
        <f t="shared" si="47"/>
        <v>1064.1000000000001</v>
      </c>
      <c r="AP559" s="177">
        <f t="shared" si="48"/>
        <v>118.22999999999979</v>
      </c>
      <c r="AQ559" s="50" t="s">
        <v>1829</v>
      </c>
      <c r="AR559" s="58" t="s">
        <v>1936</v>
      </c>
    </row>
    <row r="560" spans="1:44" s="5" customFormat="1" ht="50.15" customHeight="1">
      <c r="A560" s="190" t="s">
        <v>939</v>
      </c>
      <c r="B560" s="14" t="s">
        <v>1105</v>
      </c>
      <c r="C560" s="179" t="s">
        <v>1106</v>
      </c>
      <c r="D560" s="14" t="s">
        <v>96</v>
      </c>
      <c r="E560" s="14" t="s">
        <v>940</v>
      </c>
      <c r="F560" s="39" t="s">
        <v>898</v>
      </c>
      <c r="G560" s="14" t="s">
        <v>1245</v>
      </c>
      <c r="H560" s="14" t="s">
        <v>10</v>
      </c>
      <c r="I560" s="191">
        <v>41498</v>
      </c>
      <c r="J560" s="177">
        <v>1182.33</v>
      </c>
      <c r="K560" s="177">
        <f t="shared" si="49"/>
        <v>118.233</v>
      </c>
      <c r="L560" s="177">
        <f t="shared" si="50"/>
        <v>1064.097</v>
      </c>
      <c r="M560" s="177">
        <v>0</v>
      </c>
      <c r="N560" s="177">
        <v>0</v>
      </c>
      <c r="O560" s="177">
        <v>0</v>
      </c>
      <c r="P560" s="177">
        <v>0</v>
      </c>
      <c r="Q560" s="177">
        <v>0</v>
      </c>
      <c r="R560" s="177">
        <v>0</v>
      </c>
      <c r="S560" s="177">
        <v>0</v>
      </c>
      <c r="T560" s="177">
        <v>0</v>
      </c>
      <c r="U560" s="177">
        <v>0</v>
      </c>
      <c r="V560" s="177">
        <v>0</v>
      </c>
      <c r="W560" s="177">
        <v>0</v>
      </c>
      <c r="X560" s="177">
        <v>0</v>
      </c>
      <c r="Y560" s="177">
        <v>0</v>
      </c>
      <c r="Z560" s="177">
        <v>0</v>
      </c>
      <c r="AA560" s="177">
        <v>0</v>
      </c>
      <c r="AB560" s="177">
        <v>0</v>
      </c>
      <c r="AC560" s="177">
        <f t="shared" si="63"/>
        <v>88.67</v>
      </c>
      <c r="AD560" s="177">
        <f t="shared" si="64"/>
        <v>212.62</v>
      </c>
      <c r="AE560" s="177">
        <v>212.62</v>
      </c>
      <c r="AF560" s="177">
        <v>0</v>
      </c>
      <c r="AG560" s="177">
        <v>212.62</v>
      </c>
      <c r="AH560" s="177">
        <v>0</v>
      </c>
      <c r="AI560" s="177">
        <v>212.62</v>
      </c>
      <c r="AJ560" s="177">
        <v>124.95</v>
      </c>
      <c r="AK560" s="177">
        <v>0</v>
      </c>
      <c r="AL560" s="177"/>
      <c r="AM560" s="177"/>
      <c r="AN560" s="177"/>
      <c r="AO560" s="173">
        <f t="shared" si="47"/>
        <v>1064.1000000000001</v>
      </c>
      <c r="AP560" s="177">
        <f t="shared" si="48"/>
        <v>118.22999999999979</v>
      </c>
      <c r="AQ560" s="50" t="s">
        <v>1364</v>
      </c>
      <c r="AR560" s="58" t="s">
        <v>1625</v>
      </c>
    </row>
    <row r="561" spans="1:44" s="5" customFormat="1" ht="50.15" customHeight="1">
      <c r="A561" s="190" t="s">
        <v>941</v>
      </c>
      <c r="B561" s="14" t="s">
        <v>1105</v>
      </c>
      <c r="C561" s="179" t="s">
        <v>1106</v>
      </c>
      <c r="D561" s="14" t="s">
        <v>96</v>
      </c>
      <c r="E561" s="14" t="s">
        <v>942</v>
      </c>
      <c r="F561" s="39" t="s">
        <v>898</v>
      </c>
      <c r="G561" s="14" t="s">
        <v>1245</v>
      </c>
      <c r="H561" s="14" t="s">
        <v>10</v>
      </c>
      <c r="I561" s="191">
        <v>41498</v>
      </c>
      <c r="J561" s="177">
        <v>1182.33</v>
      </c>
      <c r="K561" s="177">
        <f t="shared" si="49"/>
        <v>118.233</v>
      </c>
      <c r="L561" s="177">
        <f t="shared" si="50"/>
        <v>1064.097</v>
      </c>
      <c r="M561" s="177">
        <v>0</v>
      </c>
      <c r="N561" s="177">
        <v>0</v>
      </c>
      <c r="O561" s="177">
        <v>0</v>
      </c>
      <c r="P561" s="177">
        <v>0</v>
      </c>
      <c r="Q561" s="177">
        <v>0</v>
      </c>
      <c r="R561" s="177">
        <v>0</v>
      </c>
      <c r="S561" s="177">
        <v>0</v>
      </c>
      <c r="T561" s="177">
        <v>0</v>
      </c>
      <c r="U561" s="177">
        <v>0</v>
      </c>
      <c r="V561" s="177">
        <v>0</v>
      </c>
      <c r="W561" s="177">
        <v>0</v>
      </c>
      <c r="X561" s="177">
        <v>0</v>
      </c>
      <c r="Y561" s="177">
        <v>0</v>
      </c>
      <c r="Z561" s="177">
        <v>0</v>
      </c>
      <c r="AA561" s="177">
        <v>0</v>
      </c>
      <c r="AB561" s="177">
        <v>0</v>
      </c>
      <c r="AC561" s="177">
        <f t="shared" si="63"/>
        <v>88.67</v>
      </c>
      <c r="AD561" s="177">
        <f t="shared" si="64"/>
        <v>212.62</v>
      </c>
      <c r="AE561" s="177">
        <v>212.62</v>
      </c>
      <c r="AF561" s="177">
        <v>0</v>
      </c>
      <c r="AG561" s="177">
        <v>212.62</v>
      </c>
      <c r="AH561" s="177">
        <v>0</v>
      </c>
      <c r="AI561" s="177">
        <v>212.62</v>
      </c>
      <c r="AJ561" s="177">
        <v>124.95</v>
      </c>
      <c r="AK561" s="177">
        <v>0</v>
      </c>
      <c r="AL561" s="177"/>
      <c r="AM561" s="177"/>
      <c r="AN561" s="177"/>
      <c r="AO561" s="173">
        <f t="shared" si="47"/>
        <v>1064.1000000000001</v>
      </c>
      <c r="AP561" s="177">
        <f t="shared" si="48"/>
        <v>118.22999999999979</v>
      </c>
      <c r="AQ561" s="50" t="s">
        <v>1297</v>
      </c>
      <c r="AR561" s="58" t="s">
        <v>1937</v>
      </c>
    </row>
    <row r="562" spans="1:44" s="5" customFormat="1" ht="50.15" customHeight="1">
      <c r="A562" s="190" t="s">
        <v>1052</v>
      </c>
      <c r="B562" s="14" t="s">
        <v>92</v>
      </c>
      <c r="C562" s="39" t="s">
        <v>1667</v>
      </c>
      <c r="D562" s="14" t="s">
        <v>99</v>
      </c>
      <c r="E562" s="39" t="s">
        <v>1053</v>
      </c>
      <c r="F562" s="39" t="s">
        <v>1006</v>
      </c>
      <c r="G562" s="14" t="s">
        <v>1245</v>
      </c>
      <c r="H562" s="14" t="s">
        <v>33</v>
      </c>
      <c r="I562" s="191">
        <v>41570</v>
      </c>
      <c r="J562" s="177">
        <v>1971.4</v>
      </c>
      <c r="K562" s="177">
        <f t="shared" ref="K562" si="67">J562*10%</f>
        <v>197.14000000000001</v>
      </c>
      <c r="L562" s="177">
        <f t="shared" ref="L562" si="68">J562-K562</f>
        <v>1774.26</v>
      </c>
      <c r="M562" s="177">
        <v>0</v>
      </c>
      <c r="N562" s="177">
        <v>0</v>
      </c>
      <c r="O562" s="177">
        <v>0</v>
      </c>
      <c r="P562" s="177">
        <v>0</v>
      </c>
      <c r="Q562" s="177">
        <v>0</v>
      </c>
      <c r="R562" s="177">
        <v>0</v>
      </c>
      <c r="S562" s="177">
        <v>0</v>
      </c>
      <c r="T562" s="177">
        <v>0</v>
      </c>
      <c r="U562" s="177">
        <v>0</v>
      </c>
      <c r="V562" s="177">
        <v>0</v>
      </c>
      <c r="W562" s="177">
        <v>0</v>
      </c>
      <c r="X562" s="177">
        <v>0</v>
      </c>
      <c r="Y562" s="177">
        <v>0</v>
      </c>
      <c r="Z562" s="177">
        <v>0</v>
      </c>
      <c r="AA562" s="177">
        <v>0</v>
      </c>
      <c r="AB562" s="177">
        <v>0</v>
      </c>
      <c r="AC562" s="177">
        <f>104.68+13.61</f>
        <v>118.29</v>
      </c>
      <c r="AD562" s="177">
        <f>314.03+40.82</f>
        <v>354.84999999999997</v>
      </c>
      <c r="AE562" s="177">
        <f>314.03+40.82</f>
        <v>354.84999999999997</v>
      </c>
      <c r="AF562" s="177">
        <v>0</v>
      </c>
      <c r="AG562" s="177">
        <v>354.85</v>
      </c>
      <c r="AH562" s="177">
        <v>0</v>
      </c>
      <c r="AI562" s="177">
        <v>354.85</v>
      </c>
      <c r="AJ562" s="177">
        <v>236.57</v>
      </c>
      <c r="AK562" s="177">
        <v>0</v>
      </c>
      <c r="AL562" s="177"/>
      <c r="AM562" s="177"/>
      <c r="AN562" s="177"/>
      <c r="AO562" s="173">
        <f t="shared" si="47"/>
        <v>1774.26</v>
      </c>
      <c r="AP562" s="177">
        <f t="shared" si="48"/>
        <v>197.1400000000001</v>
      </c>
      <c r="AQ562" s="50" t="s">
        <v>1303</v>
      </c>
      <c r="AR562" s="58" t="s">
        <v>1113</v>
      </c>
    </row>
    <row r="563" spans="1:44" s="5" customFormat="1" ht="50.15" customHeight="1">
      <c r="A563" s="190" t="s">
        <v>1129</v>
      </c>
      <c r="B563" s="39" t="s">
        <v>1105</v>
      </c>
      <c r="C563" s="179" t="s">
        <v>1667</v>
      </c>
      <c r="D563" s="39" t="s">
        <v>99</v>
      </c>
      <c r="E563" s="39" t="s">
        <v>1130</v>
      </c>
      <c r="F563" s="39" t="s">
        <v>1128</v>
      </c>
      <c r="G563" s="14" t="s">
        <v>1245</v>
      </c>
      <c r="H563" s="39" t="s">
        <v>10</v>
      </c>
      <c r="I563" s="191">
        <v>41671</v>
      </c>
      <c r="J563" s="177">
        <v>986.49</v>
      </c>
      <c r="K563" s="177">
        <f t="shared" ref="K563:K592" si="69">J563*10%</f>
        <v>98.649000000000001</v>
      </c>
      <c r="L563" s="177">
        <f t="shared" ref="L563:L592" si="70">J563-K563</f>
        <v>887.84100000000001</v>
      </c>
      <c r="M563" s="177">
        <v>0</v>
      </c>
      <c r="N563" s="177">
        <v>0</v>
      </c>
      <c r="O563" s="177">
        <v>0</v>
      </c>
      <c r="P563" s="177">
        <v>0</v>
      </c>
      <c r="Q563" s="177">
        <v>0</v>
      </c>
      <c r="R563" s="177">
        <v>0</v>
      </c>
      <c r="S563" s="177">
        <v>0</v>
      </c>
      <c r="T563" s="177">
        <v>0</v>
      </c>
      <c r="U563" s="177">
        <v>0</v>
      </c>
      <c r="V563" s="177">
        <v>0</v>
      </c>
      <c r="W563" s="177">
        <v>0</v>
      </c>
      <c r="X563" s="177">
        <v>0</v>
      </c>
      <c r="Y563" s="177">
        <v>0</v>
      </c>
      <c r="Z563" s="177">
        <v>0</v>
      </c>
      <c r="AA563" s="177">
        <v>0</v>
      </c>
      <c r="AB563" s="177">
        <f>0</f>
        <v>0</v>
      </c>
      <c r="AC563" s="177">
        <v>0</v>
      </c>
      <c r="AD563" s="177">
        <f>144.05+18.73</f>
        <v>162.78</v>
      </c>
      <c r="AE563" s="177">
        <v>177.57</v>
      </c>
      <c r="AF563" s="177">
        <v>0</v>
      </c>
      <c r="AG563" s="177">
        <v>177.57</v>
      </c>
      <c r="AH563" s="177">
        <v>0</v>
      </c>
      <c r="AI563" s="177">
        <v>177.57</v>
      </c>
      <c r="AJ563" s="177">
        <v>177.57</v>
      </c>
      <c r="AK563" s="177">
        <v>14.78</v>
      </c>
      <c r="AL563" s="177"/>
      <c r="AM563" s="177"/>
      <c r="AN563" s="177"/>
      <c r="AO563" s="173">
        <f t="shared" si="47"/>
        <v>887.83999999999992</v>
      </c>
      <c r="AP563" s="177">
        <f t="shared" si="48"/>
        <v>98.650000000000091</v>
      </c>
      <c r="AQ563" s="50" t="s">
        <v>1828</v>
      </c>
      <c r="AR563" s="58" t="s">
        <v>1590</v>
      </c>
    </row>
    <row r="564" spans="1:44" s="5" customFormat="1" ht="50.15" customHeight="1">
      <c r="A564" s="190" t="s">
        <v>1131</v>
      </c>
      <c r="B564" s="39" t="s">
        <v>1105</v>
      </c>
      <c r="C564" s="179" t="s">
        <v>1667</v>
      </c>
      <c r="D564" s="39" t="s">
        <v>99</v>
      </c>
      <c r="E564" s="39" t="s">
        <v>1132</v>
      </c>
      <c r="F564" s="39" t="s">
        <v>1128</v>
      </c>
      <c r="G564" s="14" t="s">
        <v>1245</v>
      </c>
      <c r="H564" s="39" t="s">
        <v>10</v>
      </c>
      <c r="I564" s="191">
        <v>41671</v>
      </c>
      <c r="J564" s="177">
        <v>986.49</v>
      </c>
      <c r="K564" s="177">
        <f t="shared" si="69"/>
        <v>98.649000000000001</v>
      </c>
      <c r="L564" s="177">
        <f t="shared" si="70"/>
        <v>887.84100000000001</v>
      </c>
      <c r="M564" s="177">
        <v>0</v>
      </c>
      <c r="N564" s="177">
        <v>0</v>
      </c>
      <c r="O564" s="177">
        <v>0</v>
      </c>
      <c r="P564" s="177">
        <v>0</v>
      </c>
      <c r="Q564" s="177">
        <v>0</v>
      </c>
      <c r="R564" s="177">
        <v>0</v>
      </c>
      <c r="S564" s="177">
        <v>0</v>
      </c>
      <c r="T564" s="177">
        <v>0</v>
      </c>
      <c r="U564" s="177">
        <v>0</v>
      </c>
      <c r="V564" s="177">
        <v>0</v>
      </c>
      <c r="W564" s="177">
        <v>0</v>
      </c>
      <c r="X564" s="177">
        <v>0</v>
      </c>
      <c r="Y564" s="177">
        <v>0</v>
      </c>
      <c r="Z564" s="177">
        <v>0</v>
      </c>
      <c r="AA564" s="177">
        <v>0</v>
      </c>
      <c r="AB564" s="177">
        <f>0</f>
        <v>0</v>
      </c>
      <c r="AC564" s="177">
        <v>0</v>
      </c>
      <c r="AD564" s="177">
        <f t="shared" ref="AD564:AD590" si="71">144.05+18.73</f>
        <v>162.78</v>
      </c>
      <c r="AE564" s="177">
        <v>177.57</v>
      </c>
      <c r="AF564" s="177">
        <v>0</v>
      </c>
      <c r="AG564" s="177">
        <v>177.57</v>
      </c>
      <c r="AH564" s="177">
        <v>0</v>
      </c>
      <c r="AI564" s="177">
        <v>177.57</v>
      </c>
      <c r="AJ564" s="177">
        <v>177.57</v>
      </c>
      <c r="AK564" s="177">
        <v>14.78</v>
      </c>
      <c r="AL564" s="177"/>
      <c r="AM564" s="177"/>
      <c r="AN564" s="177"/>
      <c r="AO564" s="173">
        <f t="shared" si="47"/>
        <v>887.83999999999992</v>
      </c>
      <c r="AP564" s="177">
        <f t="shared" si="48"/>
        <v>98.650000000000091</v>
      </c>
      <c r="AQ564" s="50" t="s">
        <v>1513</v>
      </c>
      <c r="AR564" s="58" t="s">
        <v>1316</v>
      </c>
    </row>
    <row r="565" spans="1:44" s="5" customFormat="1" ht="50.15" customHeight="1">
      <c r="A565" s="190" t="s">
        <v>1133</v>
      </c>
      <c r="B565" s="39" t="s">
        <v>1105</v>
      </c>
      <c r="C565" s="179" t="s">
        <v>1667</v>
      </c>
      <c r="D565" s="39" t="s">
        <v>99</v>
      </c>
      <c r="E565" s="39" t="s">
        <v>1134</v>
      </c>
      <c r="F565" s="39" t="s">
        <v>1128</v>
      </c>
      <c r="G565" s="14" t="s">
        <v>1245</v>
      </c>
      <c r="H565" s="39" t="s">
        <v>10</v>
      </c>
      <c r="I565" s="191">
        <v>41671</v>
      </c>
      <c r="J565" s="177">
        <v>986.49</v>
      </c>
      <c r="K565" s="177">
        <f t="shared" si="69"/>
        <v>98.649000000000001</v>
      </c>
      <c r="L565" s="177">
        <f t="shared" si="70"/>
        <v>887.84100000000001</v>
      </c>
      <c r="M565" s="177">
        <v>0</v>
      </c>
      <c r="N565" s="177">
        <v>0</v>
      </c>
      <c r="O565" s="177">
        <v>0</v>
      </c>
      <c r="P565" s="177">
        <v>0</v>
      </c>
      <c r="Q565" s="177">
        <v>0</v>
      </c>
      <c r="R565" s="177">
        <v>0</v>
      </c>
      <c r="S565" s="177">
        <v>0</v>
      </c>
      <c r="T565" s="177">
        <v>0</v>
      </c>
      <c r="U565" s="177">
        <v>0</v>
      </c>
      <c r="V565" s="177">
        <v>0</v>
      </c>
      <c r="W565" s="177">
        <v>0</v>
      </c>
      <c r="X565" s="177">
        <v>0</v>
      </c>
      <c r="Y565" s="177">
        <v>0</v>
      </c>
      <c r="Z565" s="177">
        <v>0</v>
      </c>
      <c r="AA565" s="177">
        <v>0</v>
      </c>
      <c r="AB565" s="177">
        <f>0</f>
        <v>0</v>
      </c>
      <c r="AC565" s="177">
        <v>0</v>
      </c>
      <c r="AD565" s="177">
        <f t="shared" si="71"/>
        <v>162.78</v>
      </c>
      <c r="AE565" s="177">
        <f t="shared" ref="AE565:AE590" si="72">157.14+20.43</f>
        <v>177.57</v>
      </c>
      <c r="AF565" s="177">
        <v>0</v>
      </c>
      <c r="AG565" s="177">
        <v>177.57</v>
      </c>
      <c r="AH565" s="177">
        <v>0</v>
      </c>
      <c r="AI565" s="177">
        <v>177.57</v>
      </c>
      <c r="AJ565" s="177">
        <v>177.57</v>
      </c>
      <c r="AK565" s="177">
        <v>14.78</v>
      </c>
      <c r="AL565" s="177"/>
      <c r="AM565" s="177"/>
      <c r="AN565" s="177"/>
      <c r="AO565" s="173">
        <f t="shared" si="47"/>
        <v>887.83999999999992</v>
      </c>
      <c r="AP565" s="177">
        <f t="shared" si="48"/>
        <v>98.650000000000091</v>
      </c>
      <c r="AQ565" s="50" t="s">
        <v>1664</v>
      </c>
      <c r="AR565" s="58" t="s">
        <v>1346</v>
      </c>
    </row>
    <row r="566" spans="1:44" s="5" customFormat="1" ht="50.15" customHeight="1">
      <c r="A566" s="190" t="s">
        <v>1135</v>
      </c>
      <c r="B566" s="39" t="s">
        <v>1105</v>
      </c>
      <c r="C566" s="179" t="s">
        <v>1667</v>
      </c>
      <c r="D566" s="39" t="s">
        <v>99</v>
      </c>
      <c r="E566" s="39" t="s">
        <v>1136</v>
      </c>
      <c r="F566" s="39" t="s">
        <v>1128</v>
      </c>
      <c r="G566" s="14" t="s">
        <v>1245</v>
      </c>
      <c r="H566" s="39" t="s">
        <v>10</v>
      </c>
      <c r="I566" s="191">
        <v>41671</v>
      </c>
      <c r="J566" s="177">
        <v>986.49</v>
      </c>
      <c r="K566" s="177">
        <f t="shared" si="69"/>
        <v>98.649000000000001</v>
      </c>
      <c r="L566" s="177">
        <f t="shared" si="70"/>
        <v>887.84100000000001</v>
      </c>
      <c r="M566" s="177">
        <v>0</v>
      </c>
      <c r="N566" s="177">
        <v>0</v>
      </c>
      <c r="O566" s="177">
        <v>0</v>
      </c>
      <c r="P566" s="177">
        <v>0</v>
      </c>
      <c r="Q566" s="177">
        <v>0</v>
      </c>
      <c r="R566" s="177">
        <v>0</v>
      </c>
      <c r="S566" s="177">
        <v>0</v>
      </c>
      <c r="T566" s="177">
        <v>0</v>
      </c>
      <c r="U566" s="177">
        <v>0</v>
      </c>
      <c r="V566" s="177">
        <v>0</v>
      </c>
      <c r="W566" s="177">
        <v>0</v>
      </c>
      <c r="X566" s="177">
        <v>0</v>
      </c>
      <c r="Y566" s="177">
        <v>0</v>
      </c>
      <c r="Z566" s="177">
        <v>0</v>
      </c>
      <c r="AA566" s="177">
        <v>0</v>
      </c>
      <c r="AB566" s="177">
        <f>0</f>
        <v>0</v>
      </c>
      <c r="AC566" s="177">
        <v>0</v>
      </c>
      <c r="AD566" s="177">
        <f t="shared" si="71"/>
        <v>162.78</v>
      </c>
      <c r="AE566" s="177">
        <f t="shared" si="72"/>
        <v>177.57</v>
      </c>
      <c r="AF566" s="177">
        <v>0</v>
      </c>
      <c r="AG566" s="177">
        <v>177.57</v>
      </c>
      <c r="AH566" s="177">
        <v>0</v>
      </c>
      <c r="AI566" s="177">
        <v>177.57</v>
      </c>
      <c r="AJ566" s="177">
        <v>177.57</v>
      </c>
      <c r="AK566" s="177">
        <v>14.78</v>
      </c>
      <c r="AL566" s="177"/>
      <c r="AM566" s="177"/>
      <c r="AN566" s="177"/>
      <c r="AO566" s="173">
        <f t="shared" ref="AO566:AO622" si="73">SUM(M566:AN566)</f>
        <v>887.83999999999992</v>
      </c>
      <c r="AP566" s="177">
        <f t="shared" ref="AP566:AP622" si="74">J566-AO566</f>
        <v>98.650000000000091</v>
      </c>
      <c r="AQ566" s="50" t="s">
        <v>1623</v>
      </c>
      <c r="AR566" s="58" t="s">
        <v>1252</v>
      </c>
    </row>
    <row r="567" spans="1:44" s="5" customFormat="1" ht="50.15" customHeight="1">
      <c r="A567" s="190" t="s">
        <v>1137</v>
      </c>
      <c r="B567" s="39" t="s">
        <v>1105</v>
      </c>
      <c r="C567" s="179" t="s">
        <v>1667</v>
      </c>
      <c r="D567" s="39" t="s">
        <v>99</v>
      </c>
      <c r="E567" s="39" t="s">
        <v>1138</v>
      </c>
      <c r="F567" s="39" t="s">
        <v>1128</v>
      </c>
      <c r="G567" s="14" t="s">
        <v>1245</v>
      </c>
      <c r="H567" s="39" t="s">
        <v>10</v>
      </c>
      <c r="I567" s="191">
        <v>41671</v>
      </c>
      <c r="J567" s="177">
        <v>986.49</v>
      </c>
      <c r="K567" s="177">
        <f t="shared" si="69"/>
        <v>98.649000000000001</v>
      </c>
      <c r="L567" s="177">
        <f t="shared" si="70"/>
        <v>887.84100000000001</v>
      </c>
      <c r="M567" s="177">
        <v>0</v>
      </c>
      <c r="N567" s="177">
        <v>0</v>
      </c>
      <c r="O567" s="177">
        <v>0</v>
      </c>
      <c r="P567" s="177">
        <v>0</v>
      </c>
      <c r="Q567" s="177">
        <v>0</v>
      </c>
      <c r="R567" s="177">
        <v>0</v>
      </c>
      <c r="S567" s="177">
        <v>0</v>
      </c>
      <c r="T567" s="177">
        <v>0</v>
      </c>
      <c r="U567" s="177">
        <v>0</v>
      </c>
      <c r="V567" s="177">
        <v>0</v>
      </c>
      <c r="W567" s="177">
        <v>0</v>
      </c>
      <c r="X567" s="177">
        <v>0</v>
      </c>
      <c r="Y567" s="177">
        <v>0</v>
      </c>
      <c r="Z567" s="177">
        <v>0</v>
      </c>
      <c r="AA567" s="177">
        <v>0</v>
      </c>
      <c r="AB567" s="177">
        <f>0</f>
        <v>0</v>
      </c>
      <c r="AC567" s="177">
        <v>0</v>
      </c>
      <c r="AD567" s="177">
        <f t="shared" si="71"/>
        <v>162.78</v>
      </c>
      <c r="AE567" s="177">
        <f t="shared" si="72"/>
        <v>177.57</v>
      </c>
      <c r="AF567" s="177">
        <v>0</v>
      </c>
      <c r="AG567" s="177">
        <v>177.57</v>
      </c>
      <c r="AH567" s="177">
        <v>0</v>
      </c>
      <c r="AI567" s="177">
        <v>177.57</v>
      </c>
      <c r="AJ567" s="177">
        <v>177.57</v>
      </c>
      <c r="AK567" s="177">
        <v>14.78</v>
      </c>
      <c r="AL567" s="177"/>
      <c r="AM567" s="177"/>
      <c r="AN567" s="177"/>
      <c r="AO567" s="173">
        <f t="shared" si="73"/>
        <v>887.83999999999992</v>
      </c>
      <c r="AP567" s="177">
        <f t="shared" si="74"/>
        <v>98.650000000000091</v>
      </c>
      <c r="AQ567" s="50" t="s">
        <v>1659</v>
      </c>
      <c r="AR567" s="58" t="s">
        <v>1346</v>
      </c>
    </row>
    <row r="568" spans="1:44" s="5" customFormat="1" ht="50.15" customHeight="1">
      <c r="A568" s="190" t="s">
        <v>1139</v>
      </c>
      <c r="B568" s="39" t="s">
        <v>1105</v>
      </c>
      <c r="C568" s="179" t="s">
        <v>1667</v>
      </c>
      <c r="D568" s="39" t="s">
        <v>99</v>
      </c>
      <c r="E568" s="39" t="s">
        <v>1140</v>
      </c>
      <c r="F568" s="39" t="s">
        <v>1128</v>
      </c>
      <c r="G568" s="14" t="s">
        <v>1245</v>
      </c>
      <c r="H568" s="39" t="s">
        <v>10</v>
      </c>
      <c r="I568" s="191">
        <v>41671</v>
      </c>
      <c r="J568" s="177">
        <v>986.49</v>
      </c>
      <c r="K568" s="177">
        <f t="shared" si="69"/>
        <v>98.649000000000001</v>
      </c>
      <c r="L568" s="177">
        <f t="shared" si="70"/>
        <v>887.84100000000001</v>
      </c>
      <c r="M568" s="177">
        <v>0</v>
      </c>
      <c r="N568" s="177">
        <v>0</v>
      </c>
      <c r="O568" s="177">
        <v>0</v>
      </c>
      <c r="P568" s="177">
        <v>0</v>
      </c>
      <c r="Q568" s="177">
        <v>0</v>
      </c>
      <c r="R568" s="177">
        <v>0</v>
      </c>
      <c r="S568" s="177">
        <v>0</v>
      </c>
      <c r="T568" s="177">
        <v>0</v>
      </c>
      <c r="U568" s="177">
        <v>0</v>
      </c>
      <c r="V568" s="177">
        <v>0</v>
      </c>
      <c r="W568" s="177">
        <v>0</v>
      </c>
      <c r="X568" s="177">
        <v>0</v>
      </c>
      <c r="Y568" s="177">
        <v>0</v>
      </c>
      <c r="Z568" s="177">
        <v>0</v>
      </c>
      <c r="AA568" s="177">
        <v>0</v>
      </c>
      <c r="AB568" s="177">
        <f>0</f>
        <v>0</v>
      </c>
      <c r="AC568" s="177">
        <v>0</v>
      </c>
      <c r="AD568" s="177">
        <f t="shared" si="71"/>
        <v>162.78</v>
      </c>
      <c r="AE568" s="177">
        <f t="shared" si="72"/>
        <v>177.57</v>
      </c>
      <c r="AF568" s="177">
        <v>0</v>
      </c>
      <c r="AG568" s="177">
        <v>177.57</v>
      </c>
      <c r="AH568" s="177">
        <v>0</v>
      </c>
      <c r="AI568" s="177">
        <v>177.57</v>
      </c>
      <c r="AJ568" s="177">
        <v>177.57</v>
      </c>
      <c r="AK568" s="177">
        <v>14.78</v>
      </c>
      <c r="AL568" s="177"/>
      <c r="AM568" s="177"/>
      <c r="AN568" s="177"/>
      <c r="AO568" s="173">
        <f t="shared" si="73"/>
        <v>887.83999999999992</v>
      </c>
      <c r="AP568" s="177">
        <f t="shared" si="74"/>
        <v>98.650000000000091</v>
      </c>
      <c r="AQ568" s="50" t="s">
        <v>1772</v>
      </c>
      <c r="AR568" s="58" t="s">
        <v>1101</v>
      </c>
    </row>
    <row r="569" spans="1:44" s="5" customFormat="1" ht="50.15" customHeight="1">
      <c r="A569" s="190" t="s">
        <v>1141</v>
      </c>
      <c r="B569" s="39" t="s">
        <v>1105</v>
      </c>
      <c r="C569" s="179" t="s">
        <v>1667</v>
      </c>
      <c r="D569" s="39" t="s">
        <v>99</v>
      </c>
      <c r="E569" s="39" t="s">
        <v>1142</v>
      </c>
      <c r="F569" s="39" t="s">
        <v>1128</v>
      </c>
      <c r="G569" s="14" t="s">
        <v>1245</v>
      </c>
      <c r="H569" s="39" t="s">
        <v>10</v>
      </c>
      <c r="I569" s="191">
        <v>41671</v>
      </c>
      <c r="J569" s="177">
        <v>986.49</v>
      </c>
      <c r="K569" s="177">
        <f t="shared" si="69"/>
        <v>98.649000000000001</v>
      </c>
      <c r="L569" s="177">
        <f t="shared" si="70"/>
        <v>887.84100000000001</v>
      </c>
      <c r="M569" s="177">
        <v>0</v>
      </c>
      <c r="N569" s="177">
        <v>0</v>
      </c>
      <c r="O569" s="177">
        <v>0</v>
      </c>
      <c r="P569" s="177">
        <v>0</v>
      </c>
      <c r="Q569" s="177">
        <v>0</v>
      </c>
      <c r="R569" s="177">
        <v>0</v>
      </c>
      <c r="S569" s="177">
        <v>0</v>
      </c>
      <c r="T569" s="177">
        <v>0</v>
      </c>
      <c r="U569" s="177">
        <v>0</v>
      </c>
      <c r="V569" s="177">
        <v>0</v>
      </c>
      <c r="W569" s="177">
        <v>0</v>
      </c>
      <c r="X569" s="177">
        <v>0</v>
      </c>
      <c r="Y569" s="177">
        <v>0</v>
      </c>
      <c r="Z569" s="177">
        <v>0</v>
      </c>
      <c r="AA569" s="177">
        <v>0</v>
      </c>
      <c r="AB569" s="177">
        <f>0</f>
        <v>0</v>
      </c>
      <c r="AC569" s="177">
        <v>0</v>
      </c>
      <c r="AD569" s="177">
        <f t="shared" si="71"/>
        <v>162.78</v>
      </c>
      <c r="AE569" s="177">
        <f t="shared" si="72"/>
        <v>177.57</v>
      </c>
      <c r="AF569" s="177">
        <v>0</v>
      </c>
      <c r="AG569" s="177">
        <v>177.57</v>
      </c>
      <c r="AH569" s="177">
        <v>0</v>
      </c>
      <c r="AI569" s="177">
        <v>177.57</v>
      </c>
      <c r="AJ569" s="177">
        <v>177.57</v>
      </c>
      <c r="AK569" s="177">
        <v>14.78</v>
      </c>
      <c r="AL569" s="177"/>
      <c r="AM569" s="177"/>
      <c r="AN569" s="177"/>
      <c r="AO569" s="173">
        <f t="shared" si="73"/>
        <v>887.83999999999992</v>
      </c>
      <c r="AP569" s="177">
        <f t="shared" si="74"/>
        <v>98.650000000000091</v>
      </c>
      <c r="AQ569" s="50" t="s">
        <v>1666</v>
      </c>
      <c r="AR569" s="58" t="s">
        <v>1346</v>
      </c>
    </row>
    <row r="570" spans="1:44" s="5" customFormat="1" ht="50.15" customHeight="1">
      <c r="A570" s="190" t="s">
        <v>1143</v>
      </c>
      <c r="B570" s="39" t="s">
        <v>1105</v>
      </c>
      <c r="C570" s="179" t="s">
        <v>1667</v>
      </c>
      <c r="D570" s="39" t="s">
        <v>99</v>
      </c>
      <c r="E570" s="39" t="s">
        <v>1144</v>
      </c>
      <c r="F570" s="39" t="s">
        <v>1128</v>
      </c>
      <c r="G570" s="14" t="s">
        <v>1245</v>
      </c>
      <c r="H570" s="39" t="s">
        <v>10</v>
      </c>
      <c r="I570" s="191">
        <v>41671</v>
      </c>
      <c r="J570" s="177">
        <v>986.49</v>
      </c>
      <c r="K570" s="177">
        <f t="shared" si="69"/>
        <v>98.649000000000001</v>
      </c>
      <c r="L570" s="177">
        <f t="shared" si="70"/>
        <v>887.84100000000001</v>
      </c>
      <c r="M570" s="177">
        <v>0</v>
      </c>
      <c r="N570" s="177">
        <v>0</v>
      </c>
      <c r="O570" s="177">
        <v>0</v>
      </c>
      <c r="P570" s="177">
        <v>0</v>
      </c>
      <c r="Q570" s="177">
        <v>0</v>
      </c>
      <c r="R570" s="177">
        <v>0</v>
      </c>
      <c r="S570" s="177">
        <v>0</v>
      </c>
      <c r="T570" s="177">
        <v>0</v>
      </c>
      <c r="U570" s="177">
        <v>0</v>
      </c>
      <c r="V570" s="177">
        <v>0</v>
      </c>
      <c r="W570" s="177">
        <v>0</v>
      </c>
      <c r="X570" s="177">
        <v>0</v>
      </c>
      <c r="Y570" s="177">
        <v>0</v>
      </c>
      <c r="Z570" s="177">
        <v>0</v>
      </c>
      <c r="AA570" s="177">
        <v>0</v>
      </c>
      <c r="AB570" s="177">
        <f>0</f>
        <v>0</v>
      </c>
      <c r="AC570" s="177">
        <v>0</v>
      </c>
      <c r="AD570" s="177">
        <f t="shared" si="71"/>
        <v>162.78</v>
      </c>
      <c r="AE570" s="177">
        <f t="shared" si="72"/>
        <v>177.57</v>
      </c>
      <c r="AF570" s="177">
        <v>0</v>
      </c>
      <c r="AG570" s="177">
        <v>177.57</v>
      </c>
      <c r="AH570" s="177">
        <v>0</v>
      </c>
      <c r="AI570" s="177">
        <v>177.57</v>
      </c>
      <c r="AJ570" s="177">
        <v>177.57</v>
      </c>
      <c r="AK570" s="177">
        <v>14.78</v>
      </c>
      <c r="AL570" s="177"/>
      <c r="AM570" s="177"/>
      <c r="AN570" s="177"/>
      <c r="AO570" s="173">
        <f t="shared" si="73"/>
        <v>887.83999999999992</v>
      </c>
      <c r="AP570" s="177">
        <f t="shared" si="74"/>
        <v>98.650000000000091</v>
      </c>
      <c r="AQ570" s="50" t="s">
        <v>1657</v>
      </c>
      <c r="AR570" s="58" t="s">
        <v>1346</v>
      </c>
    </row>
    <row r="571" spans="1:44" s="5" customFormat="1" ht="50.15" customHeight="1">
      <c r="A571" s="190" t="s">
        <v>1145</v>
      </c>
      <c r="B571" s="39" t="s">
        <v>1105</v>
      </c>
      <c r="C571" s="179" t="s">
        <v>1667</v>
      </c>
      <c r="D571" s="39" t="s">
        <v>99</v>
      </c>
      <c r="E571" s="39" t="s">
        <v>1146</v>
      </c>
      <c r="F571" s="39" t="s">
        <v>1128</v>
      </c>
      <c r="G571" s="14" t="s">
        <v>1245</v>
      </c>
      <c r="H571" s="39" t="s">
        <v>10</v>
      </c>
      <c r="I571" s="191">
        <v>41671</v>
      </c>
      <c r="J571" s="177">
        <v>986.49</v>
      </c>
      <c r="K571" s="177">
        <f t="shared" si="69"/>
        <v>98.649000000000001</v>
      </c>
      <c r="L571" s="177">
        <f t="shared" si="70"/>
        <v>887.84100000000001</v>
      </c>
      <c r="M571" s="177">
        <v>0</v>
      </c>
      <c r="N571" s="177">
        <v>0</v>
      </c>
      <c r="O571" s="177">
        <v>0</v>
      </c>
      <c r="P571" s="177">
        <v>0</v>
      </c>
      <c r="Q571" s="177">
        <v>0</v>
      </c>
      <c r="R571" s="177">
        <v>0</v>
      </c>
      <c r="S571" s="177">
        <v>0</v>
      </c>
      <c r="T571" s="177">
        <v>0</v>
      </c>
      <c r="U571" s="177">
        <v>0</v>
      </c>
      <c r="V571" s="177">
        <v>0</v>
      </c>
      <c r="W571" s="177">
        <v>0</v>
      </c>
      <c r="X571" s="177">
        <v>0</v>
      </c>
      <c r="Y571" s="177">
        <v>0</v>
      </c>
      <c r="Z571" s="177">
        <v>0</v>
      </c>
      <c r="AA571" s="177">
        <v>0</v>
      </c>
      <c r="AB571" s="177">
        <f>0</f>
        <v>0</v>
      </c>
      <c r="AC571" s="177">
        <v>0</v>
      </c>
      <c r="AD571" s="177">
        <f t="shared" si="71"/>
        <v>162.78</v>
      </c>
      <c r="AE571" s="177">
        <f t="shared" si="72"/>
        <v>177.57</v>
      </c>
      <c r="AF571" s="177">
        <v>0</v>
      </c>
      <c r="AG571" s="177">
        <v>177.57</v>
      </c>
      <c r="AH571" s="177">
        <v>0</v>
      </c>
      <c r="AI571" s="177">
        <v>177.57</v>
      </c>
      <c r="AJ571" s="177">
        <v>177.57</v>
      </c>
      <c r="AK571" s="177">
        <v>14.78</v>
      </c>
      <c r="AL571" s="177"/>
      <c r="AM571" s="177"/>
      <c r="AN571" s="177"/>
      <c r="AO571" s="173">
        <f t="shared" si="73"/>
        <v>887.83999999999992</v>
      </c>
      <c r="AP571" s="177">
        <f t="shared" si="74"/>
        <v>98.650000000000091</v>
      </c>
      <c r="AQ571" s="50" t="s">
        <v>1117</v>
      </c>
      <c r="AR571" s="58" t="s">
        <v>1376</v>
      </c>
    </row>
    <row r="572" spans="1:44" s="5" customFormat="1" ht="50.15" customHeight="1">
      <c r="A572" s="190" t="s">
        <v>1147</v>
      </c>
      <c r="B572" s="39" t="s">
        <v>1105</v>
      </c>
      <c r="C572" s="179" t="s">
        <v>1667</v>
      </c>
      <c r="D572" s="39" t="s">
        <v>99</v>
      </c>
      <c r="E572" s="39" t="s">
        <v>1148</v>
      </c>
      <c r="F572" s="39" t="s">
        <v>1128</v>
      </c>
      <c r="G572" s="14" t="s">
        <v>1245</v>
      </c>
      <c r="H572" s="39" t="s">
        <v>10</v>
      </c>
      <c r="I572" s="191">
        <v>41671</v>
      </c>
      <c r="J572" s="177">
        <v>986.49</v>
      </c>
      <c r="K572" s="177">
        <f t="shared" si="69"/>
        <v>98.649000000000001</v>
      </c>
      <c r="L572" s="177">
        <f t="shared" si="70"/>
        <v>887.84100000000001</v>
      </c>
      <c r="M572" s="177">
        <v>0</v>
      </c>
      <c r="N572" s="177">
        <v>0</v>
      </c>
      <c r="O572" s="177">
        <v>0</v>
      </c>
      <c r="P572" s="177">
        <v>0</v>
      </c>
      <c r="Q572" s="177">
        <v>0</v>
      </c>
      <c r="R572" s="177">
        <v>0</v>
      </c>
      <c r="S572" s="177">
        <v>0</v>
      </c>
      <c r="T572" s="177">
        <v>0</v>
      </c>
      <c r="U572" s="177">
        <v>0</v>
      </c>
      <c r="V572" s="177">
        <v>0</v>
      </c>
      <c r="W572" s="177">
        <v>0</v>
      </c>
      <c r="X572" s="177">
        <v>0</v>
      </c>
      <c r="Y572" s="177">
        <v>0</v>
      </c>
      <c r="Z572" s="177">
        <v>0</v>
      </c>
      <c r="AA572" s="177">
        <v>0</v>
      </c>
      <c r="AB572" s="177">
        <f>0</f>
        <v>0</v>
      </c>
      <c r="AC572" s="177">
        <v>0</v>
      </c>
      <c r="AD572" s="177">
        <f t="shared" si="71"/>
        <v>162.78</v>
      </c>
      <c r="AE572" s="177">
        <f t="shared" si="72"/>
        <v>177.57</v>
      </c>
      <c r="AF572" s="177">
        <v>0</v>
      </c>
      <c r="AG572" s="177">
        <v>177.57</v>
      </c>
      <c r="AH572" s="177">
        <v>0</v>
      </c>
      <c r="AI572" s="177">
        <v>177.57</v>
      </c>
      <c r="AJ572" s="177">
        <v>177.57</v>
      </c>
      <c r="AK572" s="177">
        <v>14.78</v>
      </c>
      <c r="AL572" s="177"/>
      <c r="AM572" s="177"/>
      <c r="AN572" s="177"/>
      <c r="AO572" s="173">
        <f t="shared" si="73"/>
        <v>887.83999999999992</v>
      </c>
      <c r="AP572" s="177">
        <f t="shared" si="74"/>
        <v>98.650000000000091</v>
      </c>
      <c r="AQ572" s="50" t="s">
        <v>1576</v>
      </c>
      <c r="AR572" s="58" t="s">
        <v>1938</v>
      </c>
    </row>
    <row r="573" spans="1:44" s="5" customFormat="1" ht="50.15" customHeight="1">
      <c r="A573" s="190" t="s">
        <v>1149</v>
      </c>
      <c r="B573" s="39" t="s">
        <v>1105</v>
      </c>
      <c r="C573" s="179" t="s">
        <v>1667</v>
      </c>
      <c r="D573" s="39" t="s">
        <v>99</v>
      </c>
      <c r="E573" s="39" t="s">
        <v>1150</v>
      </c>
      <c r="F573" s="39" t="s">
        <v>1128</v>
      </c>
      <c r="G573" s="14" t="s">
        <v>1245</v>
      </c>
      <c r="H573" s="39" t="s">
        <v>10</v>
      </c>
      <c r="I573" s="191">
        <v>41671</v>
      </c>
      <c r="J573" s="177">
        <v>986.49</v>
      </c>
      <c r="K573" s="177">
        <f t="shared" si="69"/>
        <v>98.649000000000001</v>
      </c>
      <c r="L573" s="177">
        <f t="shared" si="70"/>
        <v>887.84100000000001</v>
      </c>
      <c r="M573" s="177">
        <v>0</v>
      </c>
      <c r="N573" s="177">
        <v>0</v>
      </c>
      <c r="O573" s="177">
        <v>0</v>
      </c>
      <c r="P573" s="177">
        <v>0</v>
      </c>
      <c r="Q573" s="177">
        <v>0</v>
      </c>
      <c r="R573" s="177">
        <v>0</v>
      </c>
      <c r="S573" s="177">
        <v>0</v>
      </c>
      <c r="T573" s="177">
        <v>0</v>
      </c>
      <c r="U573" s="177">
        <v>0</v>
      </c>
      <c r="V573" s="177">
        <v>0</v>
      </c>
      <c r="W573" s="177">
        <v>0</v>
      </c>
      <c r="X573" s="177">
        <v>0</v>
      </c>
      <c r="Y573" s="177">
        <v>0</v>
      </c>
      <c r="Z573" s="177">
        <v>0</v>
      </c>
      <c r="AA573" s="177">
        <v>0</v>
      </c>
      <c r="AB573" s="177">
        <f>0</f>
        <v>0</v>
      </c>
      <c r="AC573" s="177">
        <v>0</v>
      </c>
      <c r="AD573" s="177">
        <f t="shared" si="71"/>
        <v>162.78</v>
      </c>
      <c r="AE573" s="177">
        <f t="shared" si="72"/>
        <v>177.57</v>
      </c>
      <c r="AF573" s="177">
        <v>0</v>
      </c>
      <c r="AG573" s="177">
        <v>177.57</v>
      </c>
      <c r="AH573" s="177">
        <v>0</v>
      </c>
      <c r="AI573" s="177">
        <v>177.57</v>
      </c>
      <c r="AJ573" s="177">
        <v>177.57</v>
      </c>
      <c r="AK573" s="177">
        <v>14.78</v>
      </c>
      <c r="AL573" s="177"/>
      <c r="AM573" s="177"/>
      <c r="AN573" s="177"/>
      <c r="AO573" s="173">
        <f t="shared" si="73"/>
        <v>887.83999999999992</v>
      </c>
      <c r="AP573" s="177">
        <f t="shared" si="74"/>
        <v>98.650000000000091</v>
      </c>
      <c r="AQ573" s="50" t="s">
        <v>1768</v>
      </c>
      <c r="AR573" s="58" t="s">
        <v>1346</v>
      </c>
    </row>
    <row r="574" spans="1:44" s="5" customFormat="1" ht="50.15" customHeight="1">
      <c r="A574" s="190" t="s">
        <v>1151</v>
      </c>
      <c r="B574" s="39" t="s">
        <v>1105</v>
      </c>
      <c r="C574" s="179" t="s">
        <v>1667</v>
      </c>
      <c r="D574" s="39" t="s">
        <v>99</v>
      </c>
      <c r="E574" s="39" t="s">
        <v>1152</v>
      </c>
      <c r="F574" s="39" t="s">
        <v>1128</v>
      </c>
      <c r="G574" s="14" t="s">
        <v>1245</v>
      </c>
      <c r="H574" s="39" t="s">
        <v>10</v>
      </c>
      <c r="I574" s="191">
        <v>41671</v>
      </c>
      <c r="J574" s="177">
        <v>986.49</v>
      </c>
      <c r="K574" s="177">
        <f t="shared" si="69"/>
        <v>98.649000000000001</v>
      </c>
      <c r="L574" s="177">
        <f t="shared" si="70"/>
        <v>887.84100000000001</v>
      </c>
      <c r="M574" s="177">
        <v>0</v>
      </c>
      <c r="N574" s="177">
        <v>0</v>
      </c>
      <c r="O574" s="177">
        <v>0</v>
      </c>
      <c r="P574" s="177">
        <v>0</v>
      </c>
      <c r="Q574" s="177">
        <v>0</v>
      </c>
      <c r="R574" s="177">
        <v>0</v>
      </c>
      <c r="S574" s="177">
        <v>0</v>
      </c>
      <c r="T574" s="177">
        <v>0</v>
      </c>
      <c r="U574" s="177">
        <v>0</v>
      </c>
      <c r="V574" s="177">
        <v>0</v>
      </c>
      <c r="W574" s="177">
        <v>0</v>
      </c>
      <c r="X574" s="177">
        <v>0</v>
      </c>
      <c r="Y574" s="177">
        <v>0</v>
      </c>
      <c r="Z574" s="177">
        <v>0</v>
      </c>
      <c r="AA574" s="177">
        <v>0</v>
      </c>
      <c r="AB574" s="177">
        <f>0</f>
        <v>0</v>
      </c>
      <c r="AC574" s="177">
        <v>0</v>
      </c>
      <c r="AD574" s="177">
        <f t="shared" si="71"/>
        <v>162.78</v>
      </c>
      <c r="AE574" s="177">
        <f t="shared" si="72"/>
        <v>177.57</v>
      </c>
      <c r="AF574" s="177">
        <v>0</v>
      </c>
      <c r="AG574" s="177">
        <v>177.57</v>
      </c>
      <c r="AH574" s="177">
        <v>0</v>
      </c>
      <c r="AI574" s="177">
        <v>177.57</v>
      </c>
      <c r="AJ574" s="177">
        <v>177.57</v>
      </c>
      <c r="AK574" s="177">
        <v>14.78</v>
      </c>
      <c r="AL574" s="177"/>
      <c r="AM574" s="177"/>
      <c r="AN574" s="177"/>
      <c r="AO574" s="173">
        <f t="shared" si="73"/>
        <v>887.83999999999992</v>
      </c>
      <c r="AP574" s="177">
        <f t="shared" si="74"/>
        <v>98.650000000000091</v>
      </c>
      <c r="AQ574" s="50" t="s">
        <v>1660</v>
      </c>
      <c r="AR574" s="58" t="s">
        <v>1346</v>
      </c>
    </row>
    <row r="575" spans="1:44" s="5" customFormat="1" ht="50.15" customHeight="1">
      <c r="A575" s="190" t="s">
        <v>1153</v>
      </c>
      <c r="B575" s="39" t="s">
        <v>1105</v>
      </c>
      <c r="C575" s="179" t="s">
        <v>1667</v>
      </c>
      <c r="D575" s="39" t="s">
        <v>99</v>
      </c>
      <c r="E575" s="39" t="s">
        <v>1154</v>
      </c>
      <c r="F575" s="39" t="s">
        <v>1128</v>
      </c>
      <c r="G575" s="14" t="s">
        <v>1245</v>
      </c>
      <c r="H575" s="39" t="s">
        <v>10</v>
      </c>
      <c r="I575" s="191">
        <v>41671</v>
      </c>
      <c r="J575" s="177">
        <v>986.49</v>
      </c>
      <c r="K575" s="177">
        <f t="shared" si="69"/>
        <v>98.649000000000001</v>
      </c>
      <c r="L575" s="177">
        <f t="shared" si="70"/>
        <v>887.84100000000001</v>
      </c>
      <c r="M575" s="177">
        <v>0</v>
      </c>
      <c r="N575" s="177">
        <v>0</v>
      </c>
      <c r="O575" s="177">
        <v>0</v>
      </c>
      <c r="P575" s="177">
        <v>0</v>
      </c>
      <c r="Q575" s="177">
        <v>0</v>
      </c>
      <c r="R575" s="177">
        <v>0</v>
      </c>
      <c r="S575" s="177">
        <v>0</v>
      </c>
      <c r="T575" s="177">
        <v>0</v>
      </c>
      <c r="U575" s="177">
        <v>0</v>
      </c>
      <c r="V575" s="177">
        <v>0</v>
      </c>
      <c r="W575" s="177">
        <v>0</v>
      </c>
      <c r="X575" s="177">
        <v>0</v>
      </c>
      <c r="Y575" s="177">
        <v>0</v>
      </c>
      <c r="Z575" s="177">
        <v>0</v>
      </c>
      <c r="AA575" s="177">
        <v>0</v>
      </c>
      <c r="AB575" s="177">
        <f>0</f>
        <v>0</v>
      </c>
      <c r="AC575" s="177">
        <v>0</v>
      </c>
      <c r="AD575" s="177">
        <f t="shared" si="71"/>
        <v>162.78</v>
      </c>
      <c r="AE575" s="177">
        <f t="shared" si="72"/>
        <v>177.57</v>
      </c>
      <c r="AF575" s="177">
        <v>0</v>
      </c>
      <c r="AG575" s="177">
        <v>177.57</v>
      </c>
      <c r="AH575" s="177">
        <v>0</v>
      </c>
      <c r="AI575" s="177">
        <v>177.57</v>
      </c>
      <c r="AJ575" s="177">
        <v>177.57</v>
      </c>
      <c r="AK575" s="177">
        <v>14.78</v>
      </c>
      <c r="AL575" s="177"/>
      <c r="AM575" s="177"/>
      <c r="AN575" s="177"/>
      <c r="AO575" s="173">
        <f t="shared" si="73"/>
        <v>887.83999999999992</v>
      </c>
      <c r="AP575" s="177">
        <f t="shared" si="74"/>
        <v>98.650000000000091</v>
      </c>
      <c r="AQ575" s="50" t="s">
        <v>1771</v>
      </c>
      <c r="AR575" s="58" t="s">
        <v>1101</v>
      </c>
    </row>
    <row r="576" spans="1:44" s="5" customFormat="1" ht="50.15" customHeight="1">
      <c r="A576" s="190" t="s">
        <v>1155</v>
      </c>
      <c r="B576" s="39" t="s">
        <v>1105</v>
      </c>
      <c r="C576" s="179" t="s">
        <v>1667</v>
      </c>
      <c r="D576" s="39" t="s">
        <v>99</v>
      </c>
      <c r="E576" s="39" t="s">
        <v>1156</v>
      </c>
      <c r="F576" s="39" t="s">
        <v>1128</v>
      </c>
      <c r="G576" s="14" t="s">
        <v>1245</v>
      </c>
      <c r="H576" s="39" t="s">
        <v>10</v>
      </c>
      <c r="I576" s="191">
        <v>41671</v>
      </c>
      <c r="J576" s="177">
        <v>986.49</v>
      </c>
      <c r="K576" s="177">
        <f t="shared" si="69"/>
        <v>98.649000000000001</v>
      </c>
      <c r="L576" s="177">
        <f t="shared" si="70"/>
        <v>887.84100000000001</v>
      </c>
      <c r="M576" s="177">
        <v>0</v>
      </c>
      <c r="N576" s="177">
        <v>0</v>
      </c>
      <c r="O576" s="177">
        <v>0</v>
      </c>
      <c r="P576" s="177">
        <v>0</v>
      </c>
      <c r="Q576" s="177">
        <v>0</v>
      </c>
      <c r="R576" s="177">
        <v>0</v>
      </c>
      <c r="S576" s="177">
        <v>0</v>
      </c>
      <c r="T576" s="177">
        <v>0</v>
      </c>
      <c r="U576" s="177">
        <v>0</v>
      </c>
      <c r="V576" s="177">
        <v>0</v>
      </c>
      <c r="W576" s="177">
        <v>0</v>
      </c>
      <c r="X576" s="177">
        <v>0</v>
      </c>
      <c r="Y576" s="177">
        <v>0</v>
      </c>
      <c r="Z576" s="177">
        <v>0</v>
      </c>
      <c r="AA576" s="177">
        <v>0</v>
      </c>
      <c r="AB576" s="177">
        <f>0</f>
        <v>0</v>
      </c>
      <c r="AC576" s="177">
        <v>0</v>
      </c>
      <c r="AD576" s="177">
        <f t="shared" si="71"/>
        <v>162.78</v>
      </c>
      <c r="AE576" s="177">
        <f t="shared" si="72"/>
        <v>177.57</v>
      </c>
      <c r="AF576" s="177">
        <v>0</v>
      </c>
      <c r="AG576" s="177">
        <v>177.57</v>
      </c>
      <c r="AH576" s="177">
        <v>0</v>
      </c>
      <c r="AI576" s="177">
        <v>177.57</v>
      </c>
      <c r="AJ576" s="177">
        <v>177.57</v>
      </c>
      <c r="AK576" s="177">
        <v>14.78</v>
      </c>
      <c r="AL576" s="177"/>
      <c r="AM576" s="177"/>
      <c r="AN576" s="177"/>
      <c r="AO576" s="173">
        <f t="shared" si="73"/>
        <v>887.83999999999992</v>
      </c>
      <c r="AP576" s="177">
        <f t="shared" si="74"/>
        <v>98.650000000000091</v>
      </c>
      <c r="AQ576" s="50" t="s">
        <v>1661</v>
      </c>
      <c r="AR576" s="58" t="s">
        <v>1346</v>
      </c>
    </row>
    <row r="577" spans="1:44" s="5" customFormat="1" ht="50.15" customHeight="1">
      <c r="A577" s="190" t="s">
        <v>1157</v>
      </c>
      <c r="B577" s="39" t="s">
        <v>1105</v>
      </c>
      <c r="C577" s="179" t="s">
        <v>1667</v>
      </c>
      <c r="D577" s="39" t="s">
        <v>99</v>
      </c>
      <c r="E577" s="39" t="s">
        <v>1158</v>
      </c>
      <c r="F577" s="39" t="s">
        <v>1128</v>
      </c>
      <c r="G577" s="14" t="s">
        <v>1245</v>
      </c>
      <c r="H577" s="39" t="s">
        <v>10</v>
      </c>
      <c r="I577" s="191">
        <v>41671</v>
      </c>
      <c r="J577" s="177">
        <v>986.49</v>
      </c>
      <c r="K577" s="177">
        <f t="shared" si="69"/>
        <v>98.649000000000001</v>
      </c>
      <c r="L577" s="177">
        <f t="shared" si="70"/>
        <v>887.84100000000001</v>
      </c>
      <c r="M577" s="177">
        <v>0</v>
      </c>
      <c r="N577" s="177">
        <v>0</v>
      </c>
      <c r="O577" s="177">
        <v>0</v>
      </c>
      <c r="P577" s="177">
        <v>0</v>
      </c>
      <c r="Q577" s="177">
        <v>0</v>
      </c>
      <c r="R577" s="177">
        <v>0</v>
      </c>
      <c r="S577" s="177">
        <v>0</v>
      </c>
      <c r="T577" s="177">
        <v>0</v>
      </c>
      <c r="U577" s="177">
        <v>0</v>
      </c>
      <c r="V577" s="177">
        <v>0</v>
      </c>
      <c r="W577" s="177">
        <v>0</v>
      </c>
      <c r="X577" s="177">
        <v>0</v>
      </c>
      <c r="Y577" s="177">
        <v>0</v>
      </c>
      <c r="Z577" s="177">
        <v>0</v>
      </c>
      <c r="AA577" s="177">
        <v>0</v>
      </c>
      <c r="AB577" s="177">
        <f>0</f>
        <v>0</v>
      </c>
      <c r="AC577" s="177">
        <v>0</v>
      </c>
      <c r="AD577" s="177">
        <f t="shared" si="71"/>
        <v>162.78</v>
      </c>
      <c r="AE577" s="177">
        <f t="shared" si="72"/>
        <v>177.57</v>
      </c>
      <c r="AF577" s="177">
        <v>0</v>
      </c>
      <c r="AG577" s="177">
        <v>177.57</v>
      </c>
      <c r="AH577" s="177">
        <v>0</v>
      </c>
      <c r="AI577" s="177">
        <v>177.57</v>
      </c>
      <c r="AJ577" s="177">
        <v>177.57</v>
      </c>
      <c r="AK577" s="177">
        <v>14.78</v>
      </c>
      <c r="AL577" s="177"/>
      <c r="AM577" s="177"/>
      <c r="AN577" s="177"/>
      <c r="AO577" s="173">
        <f t="shared" si="73"/>
        <v>887.83999999999992</v>
      </c>
      <c r="AP577" s="177">
        <f t="shared" si="74"/>
        <v>98.650000000000091</v>
      </c>
      <c r="AQ577" s="50" t="s">
        <v>1795</v>
      </c>
      <c r="AR577" s="58" t="s">
        <v>1096</v>
      </c>
    </row>
    <row r="578" spans="1:44" s="5" customFormat="1" ht="50.15" customHeight="1">
      <c r="A578" s="190" t="s">
        <v>1159</v>
      </c>
      <c r="B578" s="39" t="s">
        <v>1105</v>
      </c>
      <c r="C578" s="179" t="s">
        <v>1667</v>
      </c>
      <c r="D578" s="39" t="s">
        <v>99</v>
      </c>
      <c r="E578" s="39" t="s">
        <v>1160</v>
      </c>
      <c r="F578" s="39" t="s">
        <v>1128</v>
      </c>
      <c r="G578" s="14" t="s">
        <v>1245</v>
      </c>
      <c r="H578" s="39" t="s">
        <v>10</v>
      </c>
      <c r="I578" s="191">
        <v>41671</v>
      </c>
      <c r="J578" s="177">
        <v>986.49</v>
      </c>
      <c r="K578" s="177">
        <f t="shared" si="69"/>
        <v>98.649000000000001</v>
      </c>
      <c r="L578" s="177">
        <f t="shared" si="70"/>
        <v>887.84100000000001</v>
      </c>
      <c r="M578" s="177">
        <v>0</v>
      </c>
      <c r="N578" s="177">
        <v>0</v>
      </c>
      <c r="O578" s="177">
        <v>0</v>
      </c>
      <c r="P578" s="177">
        <v>0</v>
      </c>
      <c r="Q578" s="177">
        <v>0</v>
      </c>
      <c r="R578" s="177">
        <v>0</v>
      </c>
      <c r="S578" s="177">
        <v>0</v>
      </c>
      <c r="T578" s="177">
        <v>0</v>
      </c>
      <c r="U578" s="177">
        <v>0</v>
      </c>
      <c r="V578" s="177">
        <v>0</v>
      </c>
      <c r="W578" s="177">
        <v>0</v>
      </c>
      <c r="X578" s="177">
        <v>0</v>
      </c>
      <c r="Y578" s="177">
        <v>0</v>
      </c>
      <c r="Z578" s="177">
        <v>0</v>
      </c>
      <c r="AA578" s="177">
        <v>0</v>
      </c>
      <c r="AB578" s="177">
        <f>0</f>
        <v>0</v>
      </c>
      <c r="AC578" s="177">
        <v>0</v>
      </c>
      <c r="AD578" s="177">
        <f t="shared" si="71"/>
        <v>162.78</v>
      </c>
      <c r="AE578" s="177">
        <f t="shared" si="72"/>
        <v>177.57</v>
      </c>
      <c r="AF578" s="177">
        <v>0</v>
      </c>
      <c r="AG578" s="177">
        <v>177.57</v>
      </c>
      <c r="AH578" s="177">
        <v>0</v>
      </c>
      <c r="AI578" s="177">
        <v>177.57</v>
      </c>
      <c r="AJ578" s="177">
        <v>177.57</v>
      </c>
      <c r="AK578" s="177">
        <v>14.78</v>
      </c>
      <c r="AL578" s="177"/>
      <c r="AM578" s="177"/>
      <c r="AN578" s="177"/>
      <c r="AO578" s="173">
        <f t="shared" si="73"/>
        <v>887.83999999999992</v>
      </c>
      <c r="AP578" s="177">
        <f t="shared" si="74"/>
        <v>98.650000000000091</v>
      </c>
      <c r="AQ578" s="50" t="s">
        <v>1662</v>
      </c>
      <c r="AR578" s="58" t="s">
        <v>1346</v>
      </c>
    </row>
    <row r="579" spans="1:44" s="5" customFormat="1" ht="50.15" customHeight="1">
      <c r="A579" s="190" t="s">
        <v>1161</v>
      </c>
      <c r="B579" s="39" t="s">
        <v>1105</v>
      </c>
      <c r="C579" s="179" t="s">
        <v>1667</v>
      </c>
      <c r="D579" s="39" t="s">
        <v>99</v>
      </c>
      <c r="E579" s="39" t="s">
        <v>1162</v>
      </c>
      <c r="F579" s="39" t="s">
        <v>1128</v>
      </c>
      <c r="G579" s="14" t="s">
        <v>1245</v>
      </c>
      <c r="H579" s="39" t="s">
        <v>10</v>
      </c>
      <c r="I579" s="191">
        <v>41671</v>
      </c>
      <c r="J579" s="177">
        <v>986.49</v>
      </c>
      <c r="K579" s="177">
        <f t="shared" si="69"/>
        <v>98.649000000000001</v>
      </c>
      <c r="L579" s="177">
        <f t="shared" si="70"/>
        <v>887.84100000000001</v>
      </c>
      <c r="M579" s="177">
        <v>0</v>
      </c>
      <c r="N579" s="177">
        <v>0</v>
      </c>
      <c r="O579" s="177">
        <v>0</v>
      </c>
      <c r="P579" s="177">
        <v>0</v>
      </c>
      <c r="Q579" s="177">
        <v>0</v>
      </c>
      <c r="R579" s="177">
        <v>0</v>
      </c>
      <c r="S579" s="177">
        <v>0</v>
      </c>
      <c r="T579" s="177">
        <v>0</v>
      </c>
      <c r="U579" s="177">
        <v>0</v>
      </c>
      <c r="V579" s="177">
        <v>0</v>
      </c>
      <c r="W579" s="177">
        <v>0</v>
      </c>
      <c r="X579" s="177">
        <v>0</v>
      </c>
      <c r="Y579" s="177">
        <v>0</v>
      </c>
      <c r="Z579" s="177">
        <v>0</v>
      </c>
      <c r="AA579" s="177">
        <v>0</v>
      </c>
      <c r="AB579" s="177">
        <f>0</f>
        <v>0</v>
      </c>
      <c r="AC579" s="177">
        <v>0</v>
      </c>
      <c r="AD579" s="177">
        <f t="shared" si="71"/>
        <v>162.78</v>
      </c>
      <c r="AE579" s="177">
        <f t="shared" si="72"/>
        <v>177.57</v>
      </c>
      <c r="AF579" s="177">
        <v>0</v>
      </c>
      <c r="AG579" s="177">
        <v>177.57</v>
      </c>
      <c r="AH579" s="177">
        <v>0</v>
      </c>
      <c r="AI579" s="177">
        <v>177.57</v>
      </c>
      <c r="AJ579" s="177">
        <v>177.57</v>
      </c>
      <c r="AK579" s="177">
        <v>14.78</v>
      </c>
      <c r="AL579" s="177"/>
      <c r="AM579" s="177"/>
      <c r="AN579" s="177"/>
      <c r="AO579" s="173">
        <f t="shared" si="73"/>
        <v>887.83999999999992</v>
      </c>
      <c r="AP579" s="177">
        <f t="shared" si="74"/>
        <v>98.650000000000091</v>
      </c>
      <c r="AQ579" s="50" t="s">
        <v>1773</v>
      </c>
      <c r="AR579" s="58" t="s">
        <v>1773</v>
      </c>
    </row>
    <row r="580" spans="1:44" s="5" customFormat="1" ht="50.15" customHeight="1">
      <c r="A580" s="190" t="s">
        <v>1163</v>
      </c>
      <c r="B580" s="39" t="s">
        <v>1105</v>
      </c>
      <c r="C580" s="179" t="s">
        <v>1667</v>
      </c>
      <c r="D580" s="39" t="s">
        <v>99</v>
      </c>
      <c r="E580" s="39" t="s">
        <v>1164</v>
      </c>
      <c r="F580" s="39" t="s">
        <v>1128</v>
      </c>
      <c r="G580" s="14" t="s">
        <v>1245</v>
      </c>
      <c r="H580" s="39" t="s">
        <v>10</v>
      </c>
      <c r="I580" s="191">
        <v>41671</v>
      </c>
      <c r="J580" s="177">
        <v>986.49</v>
      </c>
      <c r="K580" s="177">
        <f t="shared" si="69"/>
        <v>98.649000000000001</v>
      </c>
      <c r="L580" s="177">
        <f t="shared" si="70"/>
        <v>887.84100000000001</v>
      </c>
      <c r="M580" s="177">
        <v>0</v>
      </c>
      <c r="N580" s="177">
        <v>0</v>
      </c>
      <c r="O580" s="177">
        <v>0</v>
      </c>
      <c r="P580" s="177">
        <v>0</v>
      </c>
      <c r="Q580" s="177">
        <v>0</v>
      </c>
      <c r="R580" s="177">
        <v>0</v>
      </c>
      <c r="S580" s="177">
        <v>0</v>
      </c>
      <c r="T580" s="177">
        <v>0</v>
      </c>
      <c r="U580" s="177">
        <v>0</v>
      </c>
      <c r="V580" s="177">
        <v>0</v>
      </c>
      <c r="W580" s="177">
        <v>0</v>
      </c>
      <c r="X580" s="177">
        <v>0</v>
      </c>
      <c r="Y580" s="177">
        <v>0</v>
      </c>
      <c r="Z580" s="177">
        <v>0</v>
      </c>
      <c r="AA580" s="177">
        <v>0</v>
      </c>
      <c r="AB580" s="177">
        <f>0</f>
        <v>0</v>
      </c>
      <c r="AC580" s="177">
        <v>0</v>
      </c>
      <c r="AD580" s="177">
        <f t="shared" si="71"/>
        <v>162.78</v>
      </c>
      <c r="AE580" s="177">
        <f t="shared" si="72"/>
        <v>177.57</v>
      </c>
      <c r="AF580" s="177">
        <v>0</v>
      </c>
      <c r="AG580" s="177">
        <v>177.57</v>
      </c>
      <c r="AH580" s="177">
        <v>0</v>
      </c>
      <c r="AI580" s="177">
        <v>177.57</v>
      </c>
      <c r="AJ580" s="177">
        <v>177.57</v>
      </c>
      <c r="AK580" s="177">
        <v>14.78</v>
      </c>
      <c r="AL580" s="177"/>
      <c r="AM580" s="177"/>
      <c r="AN580" s="177"/>
      <c r="AO580" s="173">
        <f t="shared" si="73"/>
        <v>887.83999999999992</v>
      </c>
      <c r="AP580" s="177">
        <f t="shared" si="74"/>
        <v>98.650000000000091</v>
      </c>
      <c r="AQ580" s="50" t="s">
        <v>1663</v>
      </c>
      <c r="AR580" s="58" t="s">
        <v>1579</v>
      </c>
    </row>
    <row r="581" spans="1:44" s="5" customFormat="1" ht="50.15" customHeight="1">
      <c r="A581" s="190" t="s">
        <v>1165</v>
      </c>
      <c r="B581" s="39" t="s">
        <v>1105</v>
      </c>
      <c r="C581" s="179" t="s">
        <v>1667</v>
      </c>
      <c r="D581" s="39" t="s">
        <v>99</v>
      </c>
      <c r="E581" s="39" t="s">
        <v>1166</v>
      </c>
      <c r="F581" s="39" t="s">
        <v>1128</v>
      </c>
      <c r="G581" s="14" t="s">
        <v>1245</v>
      </c>
      <c r="H581" s="39" t="s">
        <v>10</v>
      </c>
      <c r="I581" s="191">
        <v>41671</v>
      </c>
      <c r="J581" s="177">
        <v>986.49</v>
      </c>
      <c r="K581" s="177">
        <f t="shared" si="69"/>
        <v>98.649000000000001</v>
      </c>
      <c r="L581" s="177">
        <f t="shared" si="70"/>
        <v>887.84100000000001</v>
      </c>
      <c r="M581" s="177">
        <v>0</v>
      </c>
      <c r="N581" s="177">
        <v>0</v>
      </c>
      <c r="O581" s="177">
        <v>0</v>
      </c>
      <c r="P581" s="177">
        <v>0</v>
      </c>
      <c r="Q581" s="177">
        <v>0</v>
      </c>
      <c r="R581" s="177">
        <v>0</v>
      </c>
      <c r="S581" s="177">
        <v>0</v>
      </c>
      <c r="T581" s="177">
        <v>0</v>
      </c>
      <c r="U581" s="177">
        <v>0</v>
      </c>
      <c r="V581" s="177">
        <v>0</v>
      </c>
      <c r="W581" s="177">
        <v>0</v>
      </c>
      <c r="X581" s="177">
        <v>0</v>
      </c>
      <c r="Y581" s="177">
        <v>0</v>
      </c>
      <c r="Z581" s="177">
        <v>0</v>
      </c>
      <c r="AA581" s="177">
        <v>0</v>
      </c>
      <c r="AB581" s="177">
        <f>0</f>
        <v>0</v>
      </c>
      <c r="AC581" s="177">
        <v>0</v>
      </c>
      <c r="AD581" s="177">
        <f t="shared" si="71"/>
        <v>162.78</v>
      </c>
      <c r="AE581" s="177">
        <f t="shared" si="72"/>
        <v>177.57</v>
      </c>
      <c r="AF581" s="177">
        <v>0</v>
      </c>
      <c r="AG581" s="177">
        <v>177.57</v>
      </c>
      <c r="AH581" s="177">
        <v>0</v>
      </c>
      <c r="AI581" s="177">
        <v>177.57</v>
      </c>
      <c r="AJ581" s="177">
        <v>177.57</v>
      </c>
      <c r="AK581" s="177">
        <v>14.78</v>
      </c>
      <c r="AL581" s="177"/>
      <c r="AM581" s="177"/>
      <c r="AN581" s="177"/>
      <c r="AO581" s="173">
        <f t="shared" si="73"/>
        <v>887.83999999999992</v>
      </c>
      <c r="AP581" s="177">
        <f t="shared" si="74"/>
        <v>98.650000000000091</v>
      </c>
      <c r="AQ581" s="50" t="s">
        <v>1802</v>
      </c>
      <c r="AR581" s="58" t="s">
        <v>1252</v>
      </c>
    </row>
    <row r="582" spans="1:44" s="5" customFormat="1" ht="50.15" customHeight="1">
      <c r="A582" s="190" t="s">
        <v>1167</v>
      </c>
      <c r="B582" s="39" t="s">
        <v>1105</v>
      </c>
      <c r="C582" s="179" t="s">
        <v>1667</v>
      </c>
      <c r="D582" s="39" t="s">
        <v>99</v>
      </c>
      <c r="E582" s="39" t="s">
        <v>1168</v>
      </c>
      <c r="F582" s="39" t="s">
        <v>1128</v>
      </c>
      <c r="G582" s="14" t="s">
        <v>1245</v>
      </c>
      <c r="H582" s="39" t="s">
        <v>10</v>
      </c>
      <c r="I582" s="191">
        <v>41671</v>
      </c>
      <c r="J582" s="177">
        <v>986.49</v>
      </c>
      <c r="K582" s="177">
        <f t="shared" si="69"/>
        <v>98.649000000000001</v>
      </c>
      <c r="L582" s="177">
        <f t="shared" si="70"/>
        <v>887.84100000000001</v>
      </c>
      <c r="M582" s="177">
        <v>0</v>
      </c>
      <c r="N582" s="177">
        <v>0</v>
      </c>
      <c r="O582" s="177">
        <v>0</v>
      </c>
      <c r="P582" s="177">
        <v>0</v>
      </c>
      <c r="Q582" s="177">
        <v>0</v>
      </c>
      <c r="R582" s="177">
        <v>0</v>
      </c>
      <c r="S582" s="177">
        <v>0</v>
      </c>
      <c r="T582" s="177">
        <v>0</v>
      </c>
      <c r="U582" s="177">
        <v>0</v>
      </c>
      <c r="V582" s="177">
        <v>0</v>
      </c>
      <c r="W582" s="177">
        <v>0</v>
      </c>
      <c r="X582" s="177">
        <v>0</v>
      </c>
      <c r="Y582" s="177">
        <v>0</v>
      </c>
      <c r="Z582" s="177">
        <v>0</v>
      </c>
      <c r="AA582" s="177">
        <v>0</v>
      </c>
      <c r="AB582" s="177">
        <f>0</f>
        <v>0</v>
      </c>
      <c r="AC582" s="177">
        <v>0</v>
      </c>
      <c r="AD582" s="177">
        <f t="shared" si="71"/>
        <v>162.78</v>
      </c>
      <c r="AE582" s="177">
        <f t="shared" si="72"/>
        <v>177.57</v>
      </c>
      <c r="AF582" s="177">
        <v>0</v>
      </c>
      <c r="AG582" s="177">
        <v>177.57</v>
      </c>
      <c r="AH582" s="177">
        <v>0</v>
      </c>
      <c r="AI582" s="177">
        <v>177.57</v>
      </c>
      <c r="AJ582" s="177">
        <v>177.57</v>
      </c>
      <c r="AK582" s="177">
        <v>14.78</v>
      </c>
      <c r="AL582" s="177"/>
      <c r="AM582" s="177"/>
      <c r="AN582" s="177"/>
      <c r="AO582" s="173">
        <f t="shared" si="73"/>
        <v>887.83999999999992</v>
      </c>
      <c r="AP582" s="177">
        <f t="shared" si="74"/>
        <v>98.650000000000091</v>
      </c>
      <c r="AQ582" s="50" t="s">
        <v>1117</v>
      </c>
      <c r="AR582" s="58" t="s">
        <v>1376</v>
      </c>
    </row>
    <row r="583" spans="1:44" s="5" customFormat="1" ht="50.15" customHeight="1">
      <c r="A583" s="190" t="s">
        <v>1169</v>
      </c>
      <c r="B583" s="39" t="s">
        <v>1105</v>
      </c>
      <c r="C583" s="179" t="s">
        <v>1667</v>
      </c>
      <c r="D583" s="39" t="s">
        <v>99</v>
      </c>
      <c r="E583" s="39" t="s">
        <v>1170</v>
      </c>
      <c r="F583" s="39" t="s">
        <v>1128</v>
      </c>
      <c r="G583" s="14" t="s">
        <v>1245</v>
      </c>
      <c r="H583" s="39" t="s">
        <v>10</v>
      </c>
      <c r="I583" s="191">
        <v>41671</v>
      </c>
      <c r="J583" s="177">
        <v>986.49</v>
      </c>
      <c r="K583" s="177">
        <f t="shared" si="69"/>
        <v>98.649000000000001</v>
      </c>
      <c r="L583" s="177">
        <f t="shared" si="70"/>
        <v>887.84100000000001</v>
      </c>
      <c r="M583" s="177">
        <v>0</v>
      </c>
      <c r="N583" s="177">
        <v>0</v>
      </c>
      <c r="O583" s="177">
        <v>0</v>
      </c>
      <c r="P583" s="177">
        <v>0</v>
      </c>
      <c r="Q583" s="177">
        <v>0</v>
      </c>
      <c r="R583" s="177">
        <v>0</v>
      </c>
      <c r="S583" s="177">
        <v>0</v>
      </c>
      <c r="T583" s="177">
        <v>0</v>
      </c>
      <c r="U583" s="177">
        <v>0</v>
      </c>
      <c r="V583" s="177">
        <v>0</v>
      </c>
      <c r="W583" s="177">
        <v>0</v>
      </c>
      <c r="X583" s="177">
        <v>0</v>
      </c>
      <c r="Y583" s="177">
        <v>0</v>
      </c>
      <c r="Z583" s="177">
        <v>0</v>
      </c>
      <c r="AA583" s="177">
        <v>0</v>
      </c>
      <c r="AB583" s="177">
        <f>0</f>
        <v>0</v>
      </c>
      <c r="AC583" s="177">
        <v>0</v>
      </c>
      <c r="AD583" s="177">
        <f t="shared" si="71"/>
        <v>162.78</v>
      </c>
      <c r="AE583" s="177">
        <f t="shared" si="72"/>
        <v>177.57</v>
      </c>
      <c r="AF583" s="177">
        <v>0</v>
      </c>
      <c r="AG583" s="177">
        <v>177.57</v>
      </c>
      <c r="AH583" s="177">
        <v>0</v>
      </c>
      <c r="AI583" s="177">
        <v>177.57</v>
      </c>
      <c r="AJ583" s="177">
        <v>177.57</v>
      </c>
      <c r="AK583" s="177">
        <v>14.78</v>
      </c>
      <c r="AL583" s="177"/>
      <c r="AM583" s="177"/>
      <c r="AN583" s="177"/>
      <c r="AO583" s="173">
        <f t="shared" si="73"/>
        <v>887.83999999999992</v>
      </c>
      <c r="AP583" s="177">
        <f t="shared" si="74"/>
        <v>98.650000000000091</v>
      </c>
      <c r="AQ583" s="50" t="s">
        <v>1658</v>
      </c>
      <c r="AR583" s="58" t="s">
        <v>1346</v>
      </c>
    </row>
    <row r="584" spans="1:44" s="5" customFormat="1" ht="50.15" customHeight="1">
      <c r="A584" s="190" t="s">
        <v>1171</v>
      </c>
      <c r="B584" s="39" t="s">
        <v>1105</v>
      </c>
      <c r="C584" s="179" t="s">
        <v>1667</v>
      </c>
      <c r="D584" s="39" t="s">
        <v>99</v>
      </c>
      <c r="E584" s="39" t="s">
        <v>1172</v>
      </c>
      <c r="F584" s="39" t="s">
        <v>1128</v>
      </c>
      <c r="G584" s="14" t="s">
        <v>1245</v>
      </c>
      <c r="H584" s="39" t="s">
        <v>10</v>
      </c>
      <c r="I584" s="191">
        <v>41671</v>
      </c>
      <c r="J584" s="177">
        <v>986.49</v>
      </c>
      <c r="K584" s="177">
        <f t="shared" si="69"/>
        <v>98.649000000000001</v>
      </c>
      <c r="L584" s="177">
        <f t="shared" si="70"/>
        <v>887.84100000000001</v>
      </c>
      <c r="M584" s="177">
        <v>0</v>
      </c>
      <c r="N584" s="177">
        <v>0</v>
      </c>
      <c r="O584" s="177">
        <v>0</v>
      </c>
      <c r="P584" s="177">
        <v>0</v>
      </c>
      <c r="Q584" s="177">
        <v>0</v>
      </c>
      <c r="R584" s="177">
        <v>0</v>
      </c>
      <c r="S584" s="177">
        <v>0</v>
      </c>
      <c r="T584" s="177">
        <v>0</v>
      </c>
      <c r="U584" s="177">
        <v>0</v>
      </c>
      <c r="V584" s="177">
        <v>0</v>
      </c>
      <c r="W584" s="177">
        <v>0</v>
      </c>
      <c r="X584" s="177">
        <v>0</v>
      </c>
      <c r="Y584" s="177">
        <v>0</v>
      </c>
      <c r="Z584" s="177">
        <v>0</v>
      </c>
      <c r="AA584" s="177">
        <v>0</v>
      </c>
      <c r="AB584" s="177">
        <f>0</f>
        <v>0</v>
      </c>
      <c r="AC584" s="177">
        <v>0</v>
      </c>
      <c r="AD584" s="177">
        <f t="shared" si="71"/>
        <v>162.78</v>
      </c>
      <c r="AE584" s="177">
        <f t="shared" si="72"/>
        <v>177.57</v>
      </c>
      <c r="AF584" s="177">
        <v>0</v>
      </c>
      <c r="AG584" s="177">
        <v>177.57</v>
      </c>
      <c r="AH584" s="177">
        <v>0</v>
      </c>
      <c r="AI584" s="177">
        <v>177.57</v>
      </c>
      <c r="AJ584" s="177">
        <v>177.57</v>
      </c>
      <c r="AK584" s="177">
        <v>14.78</v>
      </c>
      <c r="AL584" s="177"/>
      <c r="AM584" s="177"/>
      <c r="AN584" s="177"/>
      <c r="AO584" s="173">
        <f t="shared" si="73"/>
        <v>887.83999999999992</v>
      </c>
      <c r="AP584" s="177">
        <f t="shared" si="74"/>
        <v>98.650000000000091</v>
      </c>
      <c r="AQ584" s="50" t="s">
        <v>1117</v>
      </c>
      <c r="AR584" s="58" t="s">
        <v>1376</v>
      </c>
    </row>
    <row r="585" spans="1:44" s="5" customFormat="1" ht="50.15" customHeight="1">
      <c r="A585" s="190" t="s">
        <v>1173</v>
      </c>
      <c r="B585" s="39" t="s">
        <v>1105</v>
      </c>
      <c r="C585" s="179" t="s">
        <v>1667</v>
      </c>
      <c r="D585" s="39" t="s">
        <v>99</v>
      </c>
      <c r="E585" s="39" t="s">
        <v>1174</v>
      </c>
      <c r="F585" s="39" t="s">
        <v>1128</v>
      </c>
      <c r="G585" s="14" t="s">
        <v>1245</v>
      </c>
      <c r="H585" s="39" t="s">
        <v>10</v>
      </c>
      <c r="I585" s="191">
        <v>41671</v>
      </c>
      <c r="J585" s="177">
        <v>986.49</v>
      </c>
      <c r="K585" s="177">
        <f t="shared" si="69"/>
        <v>98.649000000000001</v>
      </c>
      <c r="L585" s="177">
        <f t="shared" si="70"/>
        <v>887.84100000000001</v>
      </c>
      <c r="M585" s="177">
        <v>0</v>
      </c>
      <c r="N585" s="177">
        <v>0</v>
      </c>
      <c r="O585" s="177">
        <v>0</v>
      </c>
      <c r="P585" s="177">
        <v>0</v>
      </c>
      <c r="Q585" s="177">
        <v>0</v>
      </c>
      <c r="R585" s="177">
        <v>0</v>
      </c>
      <c r="S585" s="177">
        <v>0</v>
      </c>
      <c r="T585" s="177">
        <v>0</v>
      </c>
      <c r="U585" s="177">
        <v>0</v>
      </c>
      <c r="V585" s="177">
        <v>0</v>
      </c>
      <c r="W585" s="177">
        <v>0</v>
      </c>
      <c r="X585" s="177">
        <v>0</v>
      </c>
      <c r="Y585" s="177">
        <v>0</v>
      </c>
      <c r="Z585" s="177">
        <v>0</v>
      </c>
      <c r="AA585" s="177">
        <v>0</v>
      </c>
      <c r="AB585" s="177">
        <f>0</f>
        <v>0</v>
      </c>
      <c r="AC585" s="177">
        <v>0</v>
      </c>
      <c r="AD585" s="177">
        <f t="shared" si="71"/>
        <v>162.78</v>
      </c>
      <c r="AE585" s="177">
        <f t="shared" si="72"/>
        <v>177.57</v>
      </c>
      <c r="AF585" s="177">
        <v>0</v>
      </c>
      <c r="AG585" s="177">
        <v>177.57</v>
      </c>
      <c r="AH585" s="177">
        <v>0</v>
      </c>
      <c r="AI585" s="177">
        <v>177.57</v>
      </c>
      <c r="AJ585" s="177">
        <v>177.57</v>
      </c>
      <c r="AK585" s="177">
        <v>14.78</v>
      </c>
      <c r="AL585" s="177"/>
      <c r="AM585" s="177"/>
      <c r="AN585" s="177"/>
      <c r="AO585" s="173">
        <f t="shared" si="73"/>
        <v>887.83999999999992</v>
      </c>
      <c r="AP585" s="177">
        <f t="shared" si="74"/>
        <v>98.650000000000091</v>
      </c>
      <c r="AQ585" s="50" t="s">
        <v>1665</v>
      </c>
      <c r="AR585" s="58" t="s">
        <v>1346</v>
      </c>
    </row>
    <row r="586" spans="1:44" s="5" customFormat="1" ht="50.15" customHeight="1">
      <c r="A586" s="190" t="s">
        <v>1175</v>
      </c>
      <c r="B586" s="39" t="s">
        <v>1105</v>
      </c>
      <c r="C586" s="179" t="s">
        <v>1667</v>
      </c>
      <c r="D586" s="39" t="s">
        <v>99</v>
      </c>
      <c r="E586" s="39" t="s">
        <v>1176</v>
      </c>
      <c r="F586" s="39" t="s">
        <v>1128</v>
      </c>
      <c r="G586" s="14" t="s">
        <v>1245</v>
      </c>
      <c r="H586" s="39" t="s">
        <v>10</v>
      </c>
      <c r="I586" s="191">
        <v>41671</v>
      </c>
      <c r="J586" s="177">
        <v>986.49</v>
      </c>
      <c r="K586" s="177">
        <f t="shared" si="69"/>
        <v>98.649000000000001</v>
      </c>
      <c r="L586" s="177">
        <f t="shared" si="70"/>
        <v>887.84100000000001</v>
      </c>
      <c r="M586" s="177">
        <v>0</v>
      </c>
      <c r="N586" s="177">
        <v>0</v>
      </c>
      <c r="O586" s="177">
        <v>0</v>
      </c>
      <c r="P586" s="177">
        <v>0</v>
      </c>
      <c r="Q586" s="177">
        <v>0</v>
      </c>
      <c r="R586" s="177">
        <v>0</v>
      </c>
      <c r="S586" s="177">
        <v>0</v>
      </c>
      <c r="T586" s="177">
        <v>0</v>
      </c>
      <c r="U586" s="177">
        <v>0</v>
      </c>
      <c r="V586" s="177">
        <v>0</v>
      </c>
      <c r="W586" s="177">
        <v>0</v>
      </c>
      <c r="X586" s="177">
        <v>0</v>
      </c>
      <c r="Y586" s="177">
        <v>0</v>
      </c>
      <c r="Z586" s="177">
        <v>0</v>
      </c>
      <c r="AA586" s="177">
        <v>0</v>
      </c>
      <c r="AB586" s="177">
        <f>0</f>
        <v>0</v>
      </c>
      <c r="AC586" s="177">
        <v>0</v>
      </c>
      <c r="AD586" s="177">
        <f t="shared" si="71"/>
        <v>162.78</v>
      </c>
      <c r="AE586" s="177">
        <f t="shared" si="72"/>
        <v>177.57</v>
      </c>
      <c r="AF586" s="177">
        <v>0</v>
      </c>
      <c r="AG586" s="177">
        <v>177.57</v>
      </c>
      <c r="AH586" s="177">
        <v>0</v>
      </c>
      <c r="AI586" s="177">
        <v>177.57</v>
      </c>
      <c r="AJ586" s="177">
        <v>177.57</v>
      </c>
      <c r="AK586" s="177">
        <v>14.78</v>
      </c>
      <c r="AL586" s="177"/>
      <c r="AM586" s="177"/>
      <c r="AN586" s="177"/>
      <c r="AO586" s="173">
        <f t="shared" si="73"/>
        <v>887.83999999999992</v>
      </c>
      <c r="AP586" s="177">
        <f t="shared" si="74"/>
        <v>98.650000000000091</v>
      </c>
      <c r="AQ586" s="50" t="s">
        <v>1842</v>
      </c>
      <c r="AR586" s="58" t="s">
        <v>1100</v>
      </c>
    </row>
    <row r="587" spans="1:44" s="5" customFormat="1" ht="50.15" customHeight="1">
      <c r="A587" s="190" t="s">
        <v>1177</v>
      </c>
      <c r="B587" s="39" t="s">
        <v>1105</v>
      </c>
      <c r="C587" s="179" t="s">
        <v>1667</v>
      </c>
      <c r="D587" s="39" t="s">
        <v>99</v>
      </c>
      <c r="E587" s="39" t="s">
        <v>1178</v>
      </c>
      <c r="F587" s="39" t="s">
        <v>1128</v>
      </c>
      <c r="G587" s="14" t="s">
        <v>1245</v>
      </c>
      <c r="H587" s="39" t="s">
        <v>10</v>
      </c>
      <c r="I587" s="191">
        <v>41671</v>
      </c>
      <c r="J587" s="177">
        <v>986.49</v>
      </c>
      <c r="K587" s="177">
        <f t="shared" si="69"/>
        <v>98.649000000000001</v>
      </c>
      <c r="L587" s="177">
        <f t="shared" si="70"/>
        <v>887.84100000000001</v>
      </c>
      <c r="M587" s="177">
        <v>0</v>
      </c>
      <c r="N587" s="177">
        <v>0</v>
      </c>
      <c r="O587" s="177">
        <v>0</v>
      </c>
      <c r="P587" s="177">
        <v>0</v>
      </c>
      <c r="Q587" s="177">
        <v>0</v>
      </c>
      <c r="R587" s="177">
        <v>0</v>
      </c>
      <c r="S587" s="177">
        <v>0</v>
      </c>
      <c r="T587" s="177">
        <v>0</v>
      </c>
      <c r="U587" s="177">
        <v>0</v>
      </c>
      <c r="V587" s="177">
        <v>0</v>
      </c>
      <c r="W587" s="177">
        <v>0</v>
      </c>
      <c r="X587" s="177">
        <v>0</v>
      </c>
      <c r="Y587" s="177">
        <v>0</v>
      </c>
      <c r="Z587" s="177">
        <v>0</v>
      </c>
      <c r="AA587" s="177">
        <v>0</v>
      </c>
      <c r="AB587" s="177">
        <f>0</f>
        <v>0</v>
      </c>
      <c r="AC587" s="177">
        <v>0</v>
      </c>
      <c r="AD587" s="177">
        <f t="shared" si="71"/>
        <v>162.78</v>
      </c>
      <c r="AE587" s="177">
        <f t="shared" si="72"/>
        <v>177.57</v>
      </c>
      <c r="AF587" s="177">
        <v>0</v>
      </c>
      <c r="AG587" s="177">
        <v>177.57</v>
      </c>
      <c r="AH587" s="177">
        <v>0</v>
      </c>
      <c r="AI587" s="177">
        <v>177.57</v>
      </c>
      <c r="AJ587" s="177">
        <v>177.57</v>
      </c>
      <c r="AK587" s="177">
        <v>14.78</v>
      </c>
      <c r="AL587" s="177"/>
      <c r="AM587" s="177"/>
      <c r="AN587" s="177"/>
      <c r="AO587" s="173">
        <f t="shared" si="73"/>
        <v>887.83999999999992</v>
      </c>
      <c r="AP587" s="177">
        <f t="shared" si="74"/>
        <v>98.650000000000091</v>
      </c>
      <c r="AQ587" s="50" t="s">
        <v>1117</v>
      </c>
      <c r="AR587" s="58" t="s">
        <v>1376</v>
      </c>
    </row>
    <row r="588" spans="1:44" s="5" customFormat="1" ht="50.15" customHeight="1">
      <c r="A588" s="190" t="s">
        <v>1179</v>
      </c>
      <c r="B588" s="39" t="s">
        <v>1105</v>
      </c>
      <c r="C588" s="179" t="s">
        <v>1667</v>
      </c>
      <c r="D588" s="39" t="s">
        <v>99</v>
      </c>
      <c r="E588" s="39" t="s">
        <v>1180</v>
      </c>
      <c r="F588" s="39" t="s">
        <v>1128</v>
      </c>
      <c r="G588" s="14" t="s">
        <v>1245</v>
      </c>
      <c r="H588" s="39" t="s">
        <v>10</v>
      </c>
      <c r="I588" s="191">
        <v>41671</v>
      </c>
      <c r="J588" s="177">
        <v>986.49</v>
      </c>
      <c r="K588" s="177">
        <f t="shared" si="69"/>
        <v>98.649000000000001</v>
      </c>
      <c r="L588" s="177">
        <f t="shared" si="70"/>
        <v>887.84100000000001</v>
      </c>
      <c r="M588" s="177">
        <v>0</v>
      </c>
      <c r="N588" s="177">
        <v>0</v>
      </c>
      <c r="O588" s="177">
        <v>0</v>
      </c>
      <c r="P588" s="177">
        <v>0</v>
      </c>
      <c r="Q588" s="177">
        <v>0</v>
      </c>
      <c r="R588" s="177">
        <v>0</v>
      </c>
      <c r="S588" s="177">
        <v>0</v>
      </c>
      <c r="T588" s="177">
        <v>0</v>
      </c>
      <c r="U588" s="177">
        <v>0</v>
      </c>
      <c r="V588" s="177">
        <v>0</v>
      </c>
      <c r="W588" s="177">
        <v>0</v>
      </c>
      <c r="X588" s="177">
        <v>0</v>
      </c>
      <c r="Y588" s="177">
        <v>0</v>
      </c>
      <c r="Z588" s="177">
        <v>0</v>
      </c>
      <c r="AA588" s="177">
        <v>0</v>
      </c>
      <c r="AB588" s="177">
        <f>0</f>
        <v>0</v>
      </c>
      <c r="AC588" s="177">
        <v>0</v>
      </c>
      <c r="AD588" s="177">
        <f t="shared" si="71"/>
        <v>162.78</v>
      </c>
      <c r="AE588" s="177">
        <f t="shared" si="72"/>
        <v>177.57</v>
      </c>
      <c r="AF588" s="177">
        <v>0</v>
      </c>
      <c r="AG588" s="177">
        <v>177.57</v>
      </c>
      <c r="AH588" s="177">
        <v>0</v>
      </c>
      <c r="AI588" s="177">
        <v>177.57</v>
      </c>
      <c r="AJ588" s="177">
        <v>177.57</v>
      </c>
      <c r="AK588" s="177">
        <v>14.78</v>
      </c>
      <c r="AL588" s="177"/>
      <c r="AM588" s="177"/>
      <c r="AN588" s="177"/>
      <c r="AO588" s="173">
        <f t="shared" si="73"/>
        <v>887.83999999999992</v>
      </c>
      <c r="AP588" s="177">
        <f t="shared" si="74"/>
        <v>98.650000000000091</v>
      </c>
      <c r="AQ588" s="50" t="s">
        <v>1668</v>
      </c>
      <c r="AR588" s="58" t="s">
        <v>1346</v>
      </c>
    </row>
    <row r="589" spans="1:44" s="5" customFormat="1" ht="50.15" customHeight="1">
      <c r="A589" s="190" t="s">
        <v>1181</v>
      </c>
      <c r="B589" s="39" t="s">
        <v>1105</v>
      </c>
      <c r="C589" s="179" t="s">
        <v>1667</v>
      </c>
      <c r="D589" s="39" t="s">
        <v>99</v>
      </c>
      <c r="E589" s="39" t="s">
        <v>1182</v>
      </c>
      <c r="F589" s="39" t="s">
        <v>1128</v>
      </c>
      <c r="G589" s="14" t="s">
        <v>1245</v>
      </c>
      <c r="H589" s="39" t="s">
        <v>10</v>
      </c>
      <c r="I589" s="191">
        <v>41671</v>
      </c>
      <c r="J589" s="177">
        <v>986.49</v>
      </c>
      <c r="K589" s="177">
        <f t="shared" si="69"/>
        <v>98.649000000000001</v>
      </c>
      <c r="L589" s="177">
        <f t="shared" si="70"/>
        <v>887.84100000000001</v>
      </c>
      <c r="M589" s="177">
        <v>0</v>
      </c>
      <c r="N589" s="177">
        <v>0</v>
      </c>
      <c r="O589" s="177">
        <v>0</v>
      </c>
      <c r="P589" s="177">
        <v>0</v>
      </c>
      <c r="Q589" s="177">
        <v>0</v>
      </c>
      <c r="R589" s="177">
        <v>0</v>
      </c>
      <c r="S589" s="177">
        <v>0</v>
      </c>
      <c r="T589" s="177">
        <v>0</v>
      </c>
      <c r="U589" s="177">
        <v>0</v>
      </c>
      <c r="V589" s="177">
        <v>0</v>
      </c>
      <c r="W589" s="177">
        <v>0</v>
      </c>
      <c r="X589" s="177">
        <v>0</v>
      </c>
      <c r="Y589" s="177">
        <v>0</v>
      </c>
      <c r="Z589" s="177">
        <v>0</v>
      </c>
      <c r="AA589" s="177">
        <v>0</v>
      </c>
      <c r="AB589" s="177">
        <f>0</f>
        <v>0</v>
      </c>
      <c r="AC589" s="177">
        <v>0</v>
      </c>
      <c r="AD589" s="177">
        <f t="shared" si="71"/>
        <v>162.78</v>
      </c>
      <c r="AE589" s="177">
        <f t="shared" si="72"/>
        <v>177.57</v>
      </c>
      <c r="AF589" s="177">
        <v>0</v>
      </c>
      <c r="AG589" s="177">
        <v>177.57</v>
      </c>
      <c r="AH589" s="177">
        <v>0</v>
      </c>
      <c r="AI589" s="177">
        <v>177.57</v>
      </c>
      <c r="AJ589" s="177">
        <v>177.57</v>
      </c>
      <c r="AK589" s="177">
        <v>14.78</v>
      </c>
      <c r="AL589" s="177"/>
      <c r="AM589" s="177"/>
      <c r="AN589" s="177"/>
      <c r="AO589" s="173">
        <f t="shared" si="73"/>
        <v>887.83999999999992</v>
      </c>
      <c r="AP589" s="177">
        <f t="shared" si="74"/>
        <v>98.650000000000091</v>
      </c>
      <c r="AQ589" s="50" t="s">
        <v>1656</v>
      </c>
      <c r="AR589" s="58" t="s">
        <v>1346</v>
      </c>
    </row>
    <row r="590" spans="1:44" s="5" customFormat="1" ht="50.15" customHeight="1">
      <c r="A590" s="190" t="s">
        <v>1183</v>
      </c>
      <c r="B590" s="39" t="s">
        <v>1105</v>
      </c>
      <c r="C590" s="179" t="s">
        <v>1667</v>
      </c>
      <c r="D590" s="39" t="s">
        <v>99</v>
      </c>
      <c r="E590" s="39" t="s">
        <v>1184</v>
      </c>
      <c r="F590" s="39" t="s">
        <v>1128</v>
      </c>
      <c r="G590" s="14" t="s">
        <v>1245</v>
      </c>
      <c r="H590" s="39" t="s">
        <v>10</v>
      </c>
      <c r="I590" s="191">
        <v>41671</v>
      </c>
      <c r="J590" s="177">
        <v>986.49</v>
      </c>
      <c r="K590" s="177">
        <f t="shared" si="69"/>
        <v>98.649000000000001</v>
      </c>
      <c r="L590" s="177">
        <f t="shared" si="70"/>
        <v>887.84100000000001</v>
      </c>
      <c r="M590" s="177">
        <v>0</v>
      </c>
      <c r="N590" s="177">
        <v>0</v>
      </c>
      <c r="O590" s="177">
        <v>0</v>
      </c>
      <c r="P590" s="177">
        <v>0</v>
      </c>
      <c r="Q590" s="177">
        <v>0</v>
      </c>
      <c r="R590" s="177">
        <v>0</v>
      </c>
      <c r="S590" s="177">
        <v>0</v>
      </c>
      <c r="T590" s="177">
        <v>0</v>
      </c>
      <c r="U590" s="177">
        <v>0</v>
      </c>
      <c r="V590" s="177">
        <v>0</v>
      </c>
      <c r="W590" s="177">
        <v>0</v>
      </c>
      <c r="X590" s="177">
        <v>0</v>
      </c>
      <c r="Y590" s="177">
        <v>0</v>
      </c>
      <c r="Z590" s="177">
        <v>0</v>
      </c>
      <c r="AA590" s="177">
        <v>0</v>
      </c>
      <c r="AB590" s="177">
        <f>0</f>
        <v>0</v>
      </c>
      <c r="AC590" s="177">
        <v>0</v>
      </c>
      <c r="AD590" s="177">
        <f t="shared" si="71"/>
        <v>162.78</v>
      </c>
      <c r="AE590" s="177">
        <f t="shared" si="72"/>
        <v>177.57</v>
      </c>
      <c r="AF590" s="177">
        <v>0</v>
      </c>
      <c r="AG590" s="177">
        <v>177.57</v>
      </c>
      <c r="AH590" s="177">
        <v>0</v>
      </c>
      <c r="AI590" s="177">
        <v>177.57</v>
      </c>
      <c r="AJ590" s="177">
        <v>177.57</v>
      </c>
      <c r="AK590" s="177">
        <v>14.78</v>
      </c>
      <c r="AL590" s="177"/>
      <c r="AM590" s="177"/>
      <c r="AN590" s="177"/>
      <c r="AO590" s="173">
        <f t="shared" si="73"/>
        <v>887.83999999999992</v>
      </c>
      <c r="AP590" s="177">
        <f t="shared" si="74"/>
        <v>98.650000000000091</v>
      </c>
      <c r="AQ590" s="50" t="s">
        <v>1807</v>
      </c>
      <c r="AR590" s="58" t="s">
        <v>1101</v>
      </c>
    </row>
    <row r="591" spans="1:44" s="5" customFormat="1" ht="50.15" customHeight="1">
      <c r="A591" s="174" t="s">
        <v>997</v>
      </c>
      <c r="B591" s="14" t="s">
        <v>1110</v>
      </c>
      <c r="C591" s="39" t="s">
        <v>998</v>
      </c>
      <c r="D591" s="14" t="s">
        <v>999</v>
      </c>
      <c r="E591" s="39" t="s">
        <v>1000</v>
      </c>
      <c r="F591" s="39" t="s">
        <v>1001</v>
      </c>
      <c r="G591" s="14" t="s">
        <v>1245</v>
      </c>
      <c r="H591" s="14" t="s">
        <v>25</v>
      </c>
      <c r="I591" s="191">
        <v>41548</v>
      </c>
      <c r="J591" s="177">
        <v>9601.3799999999992</v>
      </c>
      <c r="K591" s="177">
        <f t="shared" si="69"/>
        <v>960.13799999999992</v>
      </c>
      <c r="L591" s="177">
        <f t="shared" si="70"/>
        <v>8641.2419999999984</v>
      </c>
      <c r="M591" s="177">
        <v>0</v>
      </c>
      <c r="N591" s="177">
        <v>0</v>
      </c>
      <c r="O591" s="177">
        <v>0</v>
      </c>
      <c r="P591" s="177">
        <v>0</v>
      </c>
      <c r="Q591" s="177">
        <v>0</v>
      </c>
      <c r="R591" s="177">
        <v>0</v>
      </c>
      <c r="S591" s="177">
        <v>0</v>
      </c>
      <c r="T591" s="177">
        <v>0</v>
      </c>
      <c r="U591" s="177">
        <v>0</v>
      </c>
      <c r="V591" s="177">
        <v>0</v>
      </c>
      <c r="W591" s="177">
        <v>0</v>
      </c>
      <c r="X591" s="177">
        <v>0</v>
      </c>
      <c r="Y591" s="177">
        <v>0</v>
      </c>
      <c r="Z591" s="177">
        <v>0</v>
      </c>
      <c r="AA591" s="177">
        <v>0</v>
      </c>
      <c r="AB591" s="177">
        <v>0</v>
      </c>
      <c r="AC591" s="177">
        <f>637.26+82.84</f>
        <v>720.1</v>
      </c>
      <c r="AD591" s="177">
        <f>1529.42+198.82</f>
        <v>1728.24</v>
      </c>
      <c r="AE591" s="177">
        <v>1728.24</v>
      </c>
      <c r="AF591" s="177">
        <v>0</v>
      </c>
      <c r="AG591" s="177">
        <v>1728.24</v>
      </c>
      <c r="AH591" s="177">
        <v>0</v>
      </c>
      <c r="AI591" s="177">
        <v>1728.24</v>
      </c>
      <c r="AJ591" s="177">
        <v>1008.18</v>
      </c>
      <c r="AK591" s="177">
        <v>0</v>
      </c>
      <c r="AL591" s="177"/>
      <c r="AM591" s="177"/>
      <c r="AN591" s="177"/>
      <c r="AO591" s="173">
        <f t="shared" si="73"/>
        <v>8641.24</v>
      </c>
      <c r="AP591" s="177">
        <f t="shared" si="74"/>
        <v>960.13999999999942</v>
      </c>
      <c r="AQ591" s="50" t="s">
        <v>1334</v>
      </c>
      <c r="AR591" s="58" t="s">
        <v>1363</v>
      </c>
    </row>
    <row r="592" spans="1:44" s="5" customFormat="1" ht="50.15" customHeight="1">
      <c r="A592" s="190" t="s">
        <v>946</v>
      </c>
      <c r="B592" s="14" t="s">
        <v>1115</v>
      </c>
      <c r="C592" s="179" t="s">
        <v>1116</v>
      </c>
      <c r="D592" s="14" t="s">
        <v>944</v>
      </c>
      <c r="E592" s="14">
        <v>508743</v>
      </c>
      <c r="F592" s="14" t="s">
        <v>945</v>
      </c>
      <c r="G592" s="14" t="s">
        <v>1245</v>
      </c>
      <c r="H592" s="14" t="s">
        <v>33</v>
      </c>
      <c r="I592" s="191">
        <v>41509</v>
      </c>
      <c r="J592" s="177">
        <v>883.66</v>
      </c>
      <c r="K592" s="177">
        <f t="shared" si="69"/>
        <v>88.366</v>
      </c>
      <c r="L592" s="177">
        <f t="shared" si="70"/>
        <v>795.29399999999998</v>
      </c>
      <c r="M592" s="177">
        <v>0</v>
      </c>
      <c r="N592" s="177">
        <v>0</v>
      </c>
      <c r="O592" s="177">
        <v>0</v>
      </c>
      <c r="P592" s="177">
        <v>0</v>
      </c>
      <c r="Q592" s="177">
        <v>0</v>
      </c>
      <c r="R592" s="177">
        <v>0</v>
      </c>
      <c r="S592" s="177">
        <v>0</v>
      </c>
      <c r="T592" s="177">
        <v>0</v>
      </c>
      <c r="U592" s="177">
        <v>0</v>
      </c>
      <c r="V592" s="177">
        <v>0</v>
      </c>
      <c r="W592" s="177">
        <v>0</v>
      </c>
      <c r="X592" s="177">
        <v>0</v>
      </c>
      <c r="Y592" s="177">
        <v>0</v>
      </c>
      <c r="Z592" s="177">
        <v>0</v>
      </c>
      <c r="AA592" s="177">
        <v>0</v>
      </c>
      <c r="AB592" s="177">
        <v>0</v>
      </c>
      <c r="AC592" s="177">
        <f t="shared" ref="AC592:AC607" si="75">46.92+6.1</f>
        <v>53.02</v>
      </c>
      <c r="AD592" s="177">
        <f t="shared" ref="AD592:AE607" si="76">140.76+18.3</f>
        <v>159.06</v>
      </c>
      <c r="AE592" s="177">
        <f t="shared" si="76"/>
        <v>159.06</v>
      </c>
      <c r="AF592" s="177">
        <v>0</v>
      </c>
      <c r="AG592" s="177">
        <v>159.06</v>
      </c>
      <c r="AH592" s="177">
        <v>0</v>
      </c>
      <c r="AI592" s="177">
        <v>159.06</v>
      </c>
      <c r="AJ592" s="177">
        <v>106.03</v>
      </c>
      <c r="AK592" s="177">
        <v>0</v>
      </c>
      <c r="AL592" s="177"/>
      <c r="AM592" s="177"/>
      <c r="AN592" s="177"/>
      <c r="AO592" s="173">
        <f t="shared" si="73"/>
        <v>795.29</v>
      </c>
      <c r="AP592" s="177">
        <f t="shared" si="74"/>
        <v>88.37</v>
      </c>
      <c r="AQ592" s="50" t="s">
        <v>1283</v>
      </c>
      <c r="AR592" s="58" t="s">
        <v>1108</v>
      </c>
    </row>
    <row r="593" spans="1:44" s="5" customFormat="1" ht="50.15" customHeight="1">
      <c r="A593" s="190" t="s">
        <v>947</v>
      </c>
      <c r="B593" s="14" t="s">
        <v>1115</v>
      </c>
      <c r="C593" s="179" t="s">
        <v>1116</v>
      </c>
      <c r="D593" s="14" t="s">
        <v>944</v>
      </c>
      <c r="E593" s="14">
        <v>508751</v>
      </c>
      <c r="F593" s="14" t="s">
        <v>945</v>
      </c>
      <c r="G593" s="14" t="s">
        <v>1245</v>
      </c>
      <c r="H593" s="14" t="s">
        <v>33</v>
      </c>
      <c r="I593" s="191">
        <v>41509</v>
      </c>
      <c r="J593" s="177">
        <v>883.66</v>
      </c>
      <c r="K593" s="177">
        <f t="shared" ref="K593:K617" si="77">J593*10%</f>
        <v>88.366</v>
      </c>
      <c r="L593" s="177">
        <f t="shared" ref="L593:L617" si="78">J593-K593</f>
        <v>795.29399999999998</v>
      </c>
      <c r="M593" s="177">
        <v>0</v>
      </c>
      <c r="N593" s="177">
        <v>0</v>
      </c>
      <c r="O593" s="177">
        <v>0</v>
      </c>
      <c r="P593" s="177">
        <v>0</v>
      </c>
      <c r="Q593" s="177">
        <v>0</v>
      </c>
      <c r="R593" s="177">
        <v>0</v>
      </c>
      <c r="S593" s="177">
        <v>0</v>
      </c>
      <c r="T593" s="177">
        <v>0</v>
      </c>
      <c r="U593" s="177">
        <v>0</v>
      </c>
      <c r="V593" s="177">
        <v>0</v>
      </c>
      <c r="W593" s="177">
        <v>0</v>
      </c>
      <c r="X593" s="177">
        <v>0</v>
      </c>
      <c r="Y593" s="177">
        <v>0</v>
      </c>
      <c r="Z593" s="177">
        <v>0</v>
      </c>
      <c r="AA593" s="177">
        <v>0</v>
      </c>
      <c r="AB593" s="177">
        <v>0</v>
      </c>
      <c r="AC593" s="177">
        <f t="shared" si="75"/>
        <v>53.02</v>
      </c>
      <c r="AD593" s="177">
        <f t="shared" si="76"/>
        <v>159.06</v>
      </c>
      <c r="AE593" s="177">
        <f t="shared" si="76"/>
        <v>159.06</v>
      </c>
      <c r="AF593" s="177">
        <v>0</v>
      </c>
      <c r="AG593" s="177">
        <v>159.06</v>
      </c>
      <c r="AH593" s="177">
        <v>0</v>
      </c>
      <c r="AI593" s="177">
        <v>159.06</v>
      </c>
      <c r="AJ593" s="177">
        <v>106.03</v>
      </c>
      <c r="AK593" s="177">
        <v>0</v>
      </c>
      <c r="AL593" s="177"/>
      <c r="AM593" s="177"/>
      <c r="AN593" s="177"/>
      <c r="AO593" s="173">
        <f t="shared" si="73"/>
        <v>795.29</v>
      </c>
      <c r="AP593" s="177">
        <f t="shared" si="74"/>
        <v>88.37</v>
      </c>
      <c r="AQ593" s="50" t="s">
        <v>1338</v>
      </c>
      <c r="AR593" s="58" t="s">
        <v>1113</v>
      </c>
    </row>
    <row r="594" spans="1:44" s="5" customFormat="1" ht="50.15" customHeight="1">
      <c r="A594" s="190" t="s">
        <v>948</v>
      </c>
      <c r="B594" s="14" t="s">
        <v>1115</v>
      </c>
      <c r="C594" s="179" t="s">
        <v>1116</v>
      </c>
      <c r="D594" s="14" t="s">
        <v>944</v>
      </c>
      <c r="E594" s="14">
        <v>508755</v>
      </c>
      <c r="F594" s="14" t="s">
        <v>945</v>
      </c>
      <c r="G594" s="14" t="s">
        <v>1245</v>
      </c>
      <c r="H594" s="14" t="s">
        <v>33</v>
      </c>
      <c r="I594" s="191">
        <v>41509</v>
      </c>
      <c r="J594" s="177">
        <v>883.66</v>
      </c>
      <c r="K594" s="177">
        <f t="shared" si="77"/>
        <v>88.366</v>
      </c>
      <c r="L594" s="177">
        <f t="shared" si="78"/>
        <v>795.29399999999998</v>
      </c>
      <c r="M594" s="177">
        <v>0</v>
      </c>
      <c r="N594" s="177">
        <v>0</v>
      </c>
      <c r="O594" s="177">
        <v>0</v>
      </c>
      <c r="P594" s="177">
        <v>0</v>
      </c>
      <c r="Q594" s="177">
        <v>0</v>
      </c>
      <c r="R594" s="177">
        <v>0</v>
      </c>
      <c r="S594" s="177">
        <v>0</v>
      </c>
      <c r="T594" s="177">
        <v>0</v>
      </c>
      <c r="U594" s="177">
        <v>0</v>
      </c>
      <c r="V594" s="177">
        <v>0</v>
      </c>
      <c r="W594" s="177">
        <v>0</v>
      </c>
      <c r="X594" s="177">
        <v>0</v>
      </c>
      <c r="Y594" s="177">
        <v>0</v>
      </c>
      <c r="Z594" s="177">
        <v>0</v>
      </c>
      <c r="AA594" s="177">
        <v>0</v>
      </c>
      <c r="AB594" s="177">
        <v>0</v>
      </c>
      <c r="AC594" s="177">
        <f t="shared" si="75"/>
        <v>53.02</v>
      </c>
      <c r="AD594" s="177">
        <f t="shared" si="76"/>
        <v>159.06</v>
      </c>
      <c r="AE594" s="177">
        <f t="shared" si="76"/>
        <v>159.06</v>
      </c>
      <c r="AF594" s="177">
        <v>0</v>
      </c>
      <c r="AG594" s="177">
        <v>159.06</v>
      </c>
      <c r="AH594" s="177">
        <v>0</v>
      </c>
      <c r="AI594" s="177">
        <v>159.06</v>
      </c>
      <c r="AJ594" s="177">
        <v>106.03</v>
      </c>
      <c r="AK594" s="177">
        <v>0</v>
      </c>
      <c r="AL594" s="177"/>
      <c r="AM594" s="177"/>
      <c r="AN594" s="177"/>
      <c r="AO594" s="173">
        <f t="shared" si="73"/>
        <v>795.29</v>
      </c>
      <c r="AP594" s="177">
        <f t="shared" si="74"/>
        <v>88.37</v>
      </c>
      <c r="AQ594" s="50" t="s">
        <v>1300</v>
      </c>
      <c r="AR594" s="58" t="s">
        <v>1362</v>
      </c>
    </row>
    <row r="595" spans="1:44" s="5" customFormat="1" ht="50.15" customHeight="1">
      <c r="A595" s="190" t="s">
        <v>949</v>
      </c>
      <c r="B595" s="14" t="s">
        <v>1115</v>
      </c>
      <c r="C595" s="179" t="s">
        <v>1116</v>
      </c>
      <c r="D595" s="14" t="s">
        <v>944</v>
      </c>
      <c r="E595" s="14">
        <v>508756</v>
      </c>
      <c r="F595" s="14" t="s">
        <v>945</v>
      </c>
      <c r="G595" s="14" t="s">
        <v>1245</v>
      </c>
      <c r="H595" s="14" t="s">
        <v>33</v>
      </c>
      <c r="I595" s="191">
        <v>41509</v>
      </c>
      <c r="J595" s="177">
        <v>883.66</v>
      </c>
      <c r="K595" s="177">
        <f t="shared" si="77"/>
        <v>88.366</v>
      </c>
      <c r="L595" s="177">
        <f t="shared" si="78"/>
        <v>795.29399999999998</v>
      </c>
      <c r="M595" s="177">
        <v>0</v>
      </c>
      <c r="N595" s="177">
        <v>0</v>
      </c>
      <c r="O595" s="177">
        <v>0</v>
      </c>
      <c r="P595" s="177">
        <v>0</v>
      </c>
      <c r="Q595" s="177">
        <v>0</v>
      </c>
      <c r="R595" s="177">
        <v>0</v>
      </c>
      <c r="S595" s="177">
        <v>0</v>
      </c>
      <c r="T595" s="177">
        <v>0</v>
      </c>
      <c r="U595" s="177">
        <v>0</v>
      </c>
      <c r="V595" s="177">
        <v>0</v>
      </c>
      <c r="W595" s="177">
        <v>0</v>
      </c>
      <c r="X595" s="177">
        <v>0</v>
      </c>
      <c r="Y595" s="177">
        <v>0</v>
      </c>
      <c r="Z595" s="177">
        <v>0</v>
      </c>
      <c r="AA595" s="177">
        <v>0</v>
      </c>
      <c r="AB595" s="177">
        <v>0</v>
      </c>
      <c r="AC595" s="177">
        <f t="shared" si="75"/>
        <v>53.02</v>
      </c>
      <c r="AD595" s="177">
        <f t="shared" si="76"/>
        <v>159.06</v>
      </c>
      <c r="AE595" s="177">
        <f t="shared" si="76"/>
        <v>159.06</v>
      </c>
      <c r="AF595" s="177">
        <v>0</v>
      </c>
      <c r="AG595" s="177">
        <v>159.06</v>
      </c>
      <c r="AH595" s="177">
        <v>0</v>
      </c>
      <c r="AI595" s="177">
        <v>159.06</v>
      </c>
      <c r="AJ595" s="177">
        <v>106.03</v>
      </c>
      <c r="AK595" s="177">
        <v>0</v>
      </c>
      <c r="AL595" s="177"/>
      <c r="AM595" s="177"/>
      <c r="AN595" s="177"/>
      <c r="AO595" s="173">
        <f t="shared" si="73"/>
        <v>795.29</v>
      </c>
      <c r="AP595" s="177">
        <f t="shared" si="74"/>
        <v>88.37</v>
      </c>
      <c r="AQ595" s="50" t="s">
        <v>1329</v>
      </c>
      <c r="AR595" s="58" t="s">
        <v>1362</v>
      </c>
    </row>
    <row r="596" spans="1:44" s="5" customFormat="1" ht="50.15" customHeight="1">
      <c r="A596" s="190" t="s">
        <v>950</v>
      </c>
      <c r="B596" s="14" t="s">
        <v>1115</v>
      </c>
      <c r="C596" s="179" t="s">
        <v>1116</v>
      </c>
      <c r="D596" s="14" t="s">
        <v>944</v>
      </c>
      <c r="E596" s="14">
        <v>508758</v>
      </c>
      <c r="F596" s="14" t="s">
        <v>945</v>
      </c>
      <c r="G596" s="14" t="s">
        <v>1245</v>
      </c>
      <c r="H596" s="14" t="s">
        <v>33</v>
      </c>
      <c r="I596" s="191">
        <v>41509</v>
      </c>
      <c r="J596" s="177">
        <v>883.66</v>
      </c>
      <c r="K596" s="177">
        <f t="shared" si="77"/>
        <v>88.366</v>
      </c>
      <c r="L596" s="177">
        <f t="shared" si="78"/>
        <v>795.29399999999998</v>
      </c>
      <c r="M596" s="177">
        <v>0</v>
      </c>
      <c r="N596" s="177">
        <v>0</v>
      </c>
      <c r="O596" s="177">
        <v>0</v>
      </c>
      <c r="P596" s="177">
        <v>0</v>
      </c>
      <c r="Q596" s="177">
        <v>0</v>
      </c>
      <c r="R596" s="177">
        <v>0</v>
      </c>
      <c r="S596" s="177">
        <v>0</v>
      </c>
      <c r="T596" s="177">
        <v>0</v>
      </c>
      <c r="U596" s="177">
        <v>0</v>
      </c>
      <c r="V596" s="177">
        <v>0</v>
      </c>
      <c r="W596" s="177">
        <v>0</v>
      </c>
      <c r="X596" s="177">
        <v>0</v>
      </c>
      <c r="Y596" s="177">
        <v>0</v>
      </c>
      <c r="Z596" s="177">
        <v>0</v>
      </c>
      <c r="AA596" s="177">
        <v>0</v>
      </c>
      <c r="AB596" s="177">
        <v>0</v>
      </c>
      <c r="AC596" s="177">
        <f t="shared" si="75"/>
        <v>53.02</v>
      </c>
      <c r="AD596" s="177">
        <f t="shared" si="76"/>
        <v>159.06</v>
      </c>
      <c r="AE596" s="177">
        <f t="shared" si="76"/>
        <v>159.06</v>
      </c>
      <c r="AF596" s="177">
        <v>0</v>
      </c>
      <c r="AG596" s="177">
        <v>159.06</v>
      </c>
      <c r="AH596" s="177">
        <v>0</v>
      </c>
      <c r="AI596" s="177">
        <v>159.06</v>
      </c>
      <c r="AJ596" s="177">
        <v>106.03</v>
      </c>
      <c r="AK596" s="177">
        <v>0</v>
      </c>
      <c r="AL596" s="177"/>
      <c r="AM596" s="177"/>
      <c r="AN596" s="177"/>
      <c r="AO596" s="173">
        <f t="shared" si="73"/>
        <v>795.29</v>
      </c>
      <c r="AP596" s="177">
        <f t="shared" si="74"/>
        <v>88.37</v>
      </c>
      <c r="AQ596" s="50" t="s">
        <v>1345</v>
      </c>
      <c r="AR596" s="58" t="s">
        <v>1096</v>
      </c>
    </row>
    <row r="597" spans="1:44" s="5" customFormat="1" ht="50.15" customHeight="1">
      <c r="A597" s="190" t="s">
        <v>951</v>
      </c>
      <c r="B597" s="14" t="s">
        <v>1115</v>
      </c>
      <c r="C597" s="179" t="s">
        <v>1116</v>
      </c>
      <c r="D597" s="14" t="s">
        <v>944</v>
      </c>
      <c r="E597" s="14">
        <v>508759</v>
      </c>
      <c r="F597" s="14" t="s">
        <v>945</v>
      </c>
      <c r="G597" s="14" t="s">
        <v>1245</v>
      </c>
      <c r="H597" s="14" t="s">
        <v>33</v>
      </c>
      <c r="I597" s="191">
        <v>41509</v>
      </c>
      <c r="J597" s="177">
        <v>883.66</v>
      </c>
      <c r="K597" s="177">
        <f t="shared" si="77"/>
        <v>88.366</v>
      </c>
      <c r="L597" s="177">
        <f t="shared" si="78"/>
        <v>795.29399999999998</v>
      </c>
      <c r="M597" s="177">
        <v>0</v>
      </c>
      <c r="N597" s="177">
        <v>0</v>
      </c>
      <c r="O597" s="177">
        <v>0</v>
      </c>
      <c r="P597" s="177">
        <v>0</v>
      </c>
      <c r="Q597" s="177">
        <v>0</v>
      </c>
      <c r="R597" s="177">
        <v>0</v>
      </c>
      <c r="S597" s="177">
        <v>0</v>
      </c>
      <c r="T597" s="177">
        <v>0</v>
      </c>
      <c r="U597" s="177">
        <v>0</v>
      </c>
      <c r="V597" s="177">
        <v>0</v>
      </c>
      <c r="W597" s="177">
        <v>0</v>
      </c>
      <c r="X597" s="177">
        <v>0</v>
      </c>
      <c r="Y597" s="177">
        <v>0</v>
      </c>
      <c r="Z597" s="177">
        <v>0</v>
      </c>
      <c r="AA597" s="177">
        <v>0</v>
      </c>
      <c r="AB597" s="177">
        <v>0</v>
      </c>
      <c r="AC597" s="177">
        <f t="shared" si="75"/>
        <v>53.02</v>
      </c>
      <c r="AD597" s="177">
        <f t="shared" si="76"/>
        <v>159.06</v>
      </c>
      <c r="AE597" s="177">
        <f t="shared" si="76"/>
        <v>159.06</v>
      </c>
      <c r="AF597" s="177">
        <v>0</v>
      </c>
      <c r="AG597" s="177">
        <v>159.06</v>
      </c>
      <c r="AH597" s="177">
        <v>0</v>
      </c>
      <c r="AI597" s="177">
        <v>159.06</v>
      </c>
      <c r="AJ597" s="177">
        <v>106.03</v>
      </c>
      <c r="AK597" s="177">
        <v>0</v>
      </c>
      <c r="AL597" s="177"/>
      <c r="AM597" s="177"/>
      <c r="AN597" s="177"/>
      <c r="AO597" s="173">
        <f t="shared" si="73"/>
        <v>795.29</v>
      </c>
      <c r="AP597" s="177">
        <f t="shared" si="74"/>
        <v>88.37</v>
      </c>
      <c r="AQ597" s="50" t="s">
        <v>1528</v>
      </c>
      <c r="AR597" s="58" t="s">
        <v>154</v>
      </c>
    </row>
    <row r="598" spans="1:44" s="5" customFormat="1" ht="50.15" customHeight="1">
      <c r="A598" s="190" t="s">
        <v>952</v>
      </c>
      <c r="B598" s="14" t="s">
        <v>1115</v>
      </c>
      <c r="C598" s="179" t="s">
        <v>1116</v>
      </c>
      <c r="D598" s="14" t="s">
        <v>944</v>
      </c>
      <c r="E598" s="14">
        <v>508765</v>
      </c>
      <c r="F598" s="14" t="s">
        <v>945</v>
      </c>
      <c r="G598" s="14" t="s">
        <v>1245</v>
      </c>
      <c r="H598" s="14" t="s">
        <v>33</v>
      </c>
      <c r="I598" s="191">
        <v>41509</v>
      </c>
      <c r="J598" s="177">
        <v>883.66</v>
      </c>
      <c r="K598" s="177">
        <f t="shared" si="77"/>
        <v>88.366</v>
      </c>
      <c r="L598" s="177">
        <f t="shared" si="78"/>
        <v>795.29399999999998</v>
      </c>
      <c r="M598" s="177">
        <v>0</v>
      </c>
      <c r="N598" s="177">
        <v>0</v>
      </c>
      <c r="O598" s="177">
        <v>0</v>
      </c>
      <c r="P598" s="177">
        <v>0</v>
      </c>
      <c r="Q598" s="177">
        <v>0</v>
      </c>
      <c r="R598" s="177">
        <v>0</v>
      </c>
      <c r="S598" s="177">
        <v>0</v>
      </c>
      <c r="T598" s="177">
        <v>0</v>
      </c>
      <c r="U598" s="177">
        <v>0</v>
      </c>
      <c r="V598" s="177">
        <v>0</v>
      </c>
      <c r="W598" s="177">
        <v>0</v>
      </c>
      <c r="X598" s="177">
        <v>0</v>
      </c>
      <c r="Y598" s="177">
        <v>0</v>
      </c>
      <c r="Z598" s="177">
        <v>0</v>
      </c>
      <c r="AA598" s="177">
        <v>0</v>
      </c>
      <c r="AB598" s="177">
        <v>0</v>
      </c>
      <c r="AC598" s="177">
        <f t="shared" si="75"/>
        <v>53.02</v>
      </c>
      <c r="AD598" s="177">
        <f t="shared" si="76"/>
        <v>159.06</v>
      </c>
      <c r="AE598" s="177">
        <f t="shared" si="76"/>
        <v>159.06</v>
      </c>
      <c r="AF598" s="177">
        <v>0</v>
      </c>
      <c r="AG598" s="177">
        <v>159.06</v>
      </c>
      <c r="AH598" s="177">
        <v>0</v>
      </c>
      <c r="AI598" s="177">
        <v>159.06</v>
      </c>
      <c r="AJ598" s="177">
        <v>106.03</v>
      </c>
      <c r="AK598" s="177">
        <v>0</v>
      </c>
      <c r="AL598" s="177"/>
      <c r="AM598" s="177"/>
      <c r="AN598" s="177"/>
      <c r="AO598" s="173">
        <f t="shared" si="73"/>
        <v>795.29</v>
      </c>
      <c r="AP598" s="177">
        <f t="shared" si="74"/>
        <v>88.37</v>
      </c>
      <c r="AQ598" s="50" t="s">
        <v>1117</v>
      </c>
      <c r="AR598" s="58" t="s">
        <v>1376</v>
      </c>
    </row>
    <row r="599" spans="1:44" s="5" customFormat="1" ht="50.15" customHeight="1">
      <c r="A599" s="190" t="s">
        <v>953</v>
      </c>
      <c r="B599" s="14" t="s">
        <v>1115</v>
      </c>
      <c r="C599" s="179" t="s">
        <v>1116</v>
      </c>
      <c r="D599" s="14" t="s">
        <v>944</v>
      </c>
      <c r="E599" s="14">
        <v>508770</v>
      </c>
      <c r="F599" s="14" t="s">
        <v>945</v>
      </c>
      <c r="G599" s="14" t="s">
        <v>1245</v>
      </c>
      <c r="H599" s="14" t="s">
        <v>33</v>
      </c>
      <c r="I599" s="191">
        <v>41509</v>
      </c>
      <c r="J599" s="177">
        <v>883.66</v>
      </c>
      <c r="K599" s="177">
        <f t="shared" si="77"/>
        <v>88.366</v>
      </c>
      <c r="L599" s="177">
        <f t="shared" si="78"/>
        <v>795.29399999999998</v>
      </c>
      <c r="M599" s="177">
        <v>0</v>
      </c>
      <c r="N599" s="177">
        <v>0</v>
      </c>
      <c r="O599" s="177">
        <v>0</v>
      </c>
      <c r="P599" s="177">
        <v>0</v>
      </c>
      <c r="Q599" s="177">
        <v>0</v>
      </c>
      <c r="R599" s="177">
        <v>0</v>
      </c>
      <c r="S599" s="177">
        <v>0</v>
      </c>
      <c r="T599" s="177">
        <v>0</v>
      </c>
      <c r="U599" s="177">
        <v>0</v>
      </c>
      <c r="V599" s="177">
        <v>0</v>
      </c>
      <c r="W599" s="177">
        <v>0</v>
      </c>
      <c r="X599" s="177">
        <v>0</v>
      </c>
      <c r="Y599" s="177">
        <v>0</v>
      </c>
      <c r="Z599" s="177">
        <v>0</v>
      </c>
      <c r="AA599" s="177">
        <v>0</v>
      </c>
      <c r="AB599" s="177">
        <v>0</v>
      </c>
      <c r="AC599" s="177">
        <f t="shared" si="75"/>
        <v>53.02</v>
      </c>
      <c r="AD599" s="177">
        <f t="shared" si="76"/>
        <v>159.06</v>
      </c>
      <c r="AE599" s="177">
        <f t="shared" si="76"/>
        <v>159.06</v>
      </c>
      <c r="AF599" s="177">
        <v>0</v>
      </c>
      <c r="AG599" s="177">
        <v>159.06</v>
      </c>
      <c r="AH599" s="177">
        <v>0</v>
      </c>
      <c r="AI599" s="177">
        <v>159.06</v>
      </c>
      <c r="AJ599" s="177">
        <v>106.03</v>
      </c>
      <c r="AK599" s="177">
        <v>0</v>
      </c>
      <c r="AL599" s="177"/>
      <c r="AM599" s="177"/>
      <c r="AN599" s="177"/>
      <c r="AO599" s="173">
        <f t="shared" si="73"/>
        <v>795.29</v>
      </c>
      <c r="AP599" s="177">
        <f t="shared" si="74"/>
        <v>88.37</v>
      </c>
      <c r="AQ599" s="50" t="s">
        <v>1800</v>
      </c>
      <c r="AR599" s="58" t="s">
        <v>1101</v>
      </c>
    </row>
    <row r="600" spans="1:44" s="5" customFormat="1" ht="50.15" customHeight="1">
      <c r="A600" s="190" t="s">
        <v>954</v>
      </c>
      <c r="B600" s="14" t="s">
        <v>1115</v>
      </c>
      <c r="C600" s="179" t="s">
        <v>1116</v>
      </c>
      <c r="D600" s="14" t="s">
        <v>944</v>
      </c>
      <c r="E600" s="14">
        <v>508771</v>
      </c>
      <c r="F600" s="14" t="s">
        <v>945</v>
      </c>
      <c r="G600" s="14" t="s">
        <v>1245</v>
      </c>
      <c r="H600" s="14" t="s">
        <v>33</v>
      </c>
      <c r="I600" s="191">
        <v>41509</v>
      </c>
      <c r="J600" s="177">
        <v>883.66</v>
      </c>
      <c r="K600" s="177">
        <f t="shared" si="77"/>
        <v>88.366</v>
      </c>
      <c r="L600" s="177">
        <f t="shared" si="78"/>
        <v>795.29399999999998</v>
      </c>
      <c r="M600" s="177">
        <v>0</v>
      </c>
      <c r="N600" s="177">
        <v>0</v>
      </c>
      <c r="O600" s="177">
        <v>0</v>
      </c>
      <c r="P600" s="177">
        <v>0</v>
      </c>
      <c r="Q600" s="177">
        <v>0</v>
      </c>
      <c r="R600" s="177">
        <v>0</v>
      </c>
      <c r="S600" s="177">
        <v>0</v>
      </c>
      <c r="T600" s="177">
        <v>0</v>
      </c>
      <c r="U600" s="177">
        <v>0</v>
      </c>
      <c r="V600" s="177">
        <v>0</v>
      </c>
      <c r="W600" s="177">
        <v>0</v>
      </c>
      <c r="X600" s="177">
        <v>0</v>
      </c>
      <c r="Y600" s="177">
        <v>0</v>
      </c>
      <c r="Z600" s="177">
        <v>0</v>
      </c>
      <c r="AA600" s="177">
        <v>0</v>
      </c>
      <c r="AB600" s="177">
        <v>0</v>
      </c>
      <c r="AC600" s="177">
        <f t="shared" si="75"/>
        <v>53.02</v>
      </c>
      <c r="AD600" s="177">
        <f t="shared" si="76"/>
        <v>159.06</v>
      </c>
      <c r="AE600" s="177">
        <f t="shared" si="76"/>
        <v>159.06</v>
      </c>
      <c r="AF600" s="177">
        <v>0</v>
      </c>
      <c r="AG600" s="177">
        <v>159.06</v>
      </c>
      <c r="AH600" s="177">
        <v>0</v>
      </c>
      <c r="AI600" s="177">
        <v>159.06</v>
      </c>
      <c r="AJ600" s="177">
        <v>106.03</v>
      </c>
      <c r="AK600" s="177">
        <v>0</v>
      </c>
      <c r="AL600" s="177"/>
      <c r="AM600" s="177"/>
      <c r="AN600" s="177"/>
      <c r="AO600" s="173">
        <f t="shared" si="73"/>
        <v>795.29</v>
      </c>
      <c r="AP600" s="177">
        <f t="shared" si="74"/>
        <v>88.37</v>
      </c>
      <c r="AQ600" s="50" t="s">
        <v>1526</v>
      </c>
      <c r="AR600" s="58" t="s">
        <v>154</v>
      </c>
    </row>
    <row r="601" spans="1:44" s="5" customFormat="1" ht="50.15" customHeight="1">
      <c r="A601" s="190" t="s">
        <v>955</v>
      </c>
      <c r="B601" s="14" t="s">
        <v>1115</v>
      </c>
      <c r="C601" s="179" t="s">
        <v>1116</v>
      </c>
      <c r="D601" s="14" t="s">
        <v>944</v>
      </c>
      <c r="E601" s="14">
        <v>508774</v>
      </c>
      <c r="F601" s="14" t="s">
        <v>945</v>
      </c>
      <c r="G601" s="14" t="s">
        <v>1245</v>
      </c>
      <c r="H601" s="14" t="s">
        <v>33</v>
      </c>
      <c r="I601" s="191">
        <v>41509</v>
      </c>
      <c r="J601" s="177">
        <v>883.66</v>
      </c>
      <c r="K601" s="177">
        <f t="shared" si="77"/>
        <v>88.366</v>
      </c>
      <c r="L601" s="177">
        <f t="shared" si="78"/>
        <v>795.29399999999998</v>
      </c>
      <c r="M601" s="177">
        <v>0</v>
      </c>
      <c r="N601" s="177">
        <v>0</v>
      </c>
      <c r="O601" s="177">
        <v>0</v>
      </c>
      <c r="P601" s="177">
        <v>0</v>
      </c>
      <c r="Q601" s="177">
        <v>0</v>
      </c>
      <c r="R601" s="177">
        <v>0</v>
      </c>
      <c r="S601" s="177">
        <v>0</v>
      </c>
      <c r="T601" s="177">
        <v>0</v>
      </c>
      <c r="U601" s="177">
        <v>0</v>
      </c>
      <c r="V601" s="177">
        <v>0</v>
      </c>
      <c r="W601" s="177">
        <v>0</v>
      </c>
      <c r="X601" s="177">
        <v>0</v>
      </c>
      <c r="Y601" s="177">
        <v>0</v>
      </c>
      <c r="Z601" s="177">
        <v>0</v>
      </c>
      <c r="AA601" s="177">
        <v>0</v>
      </c>
      <c r="AB601" s="177">
        <v>0</v>
      </c>
      <c r="AC601" s="177">
        <f t="shared" si="75"/>
        <v>53.02</v>
      </c>
      <c r="AD601" s="177">
        <f t="shared" si="76"/>
        <v>159.06</v>
      </c>
      <c r="AE601" s="177">
        <f t="shared" si="76"/>
        <v>159.06</v>
      </c>
      <c r="AF601" s="177">
        <v>0</v>
      </c>
      <c r="AG601" s="177">
        <v>159.06</v>
      </c>
      <c r="AH601" s="177">
        <v>0</v>
      </c>
      <c r="AI601" s="177">
        <v>159.06</v>
      </c>
      <c r="AJ601" s="177">
        <v>106.03</v>
      </c>
      <c r="AK601" s="177">
        <v>0</v>
      </c>
      <c r="AL601" s="177"/>
      <c r="AM601" s="177"/>
      <c r="AN601" s="177"/>
      <c r="AO601" s="173">
        <f t="shared" si="73"/>
        <v>795.29</v>
      </c>
      <c r="AP601" s="177">
        <f t="shared" si="74"/>
        <v>88.37</v>
      </c>
      <c r="AQ601" s="50" t="s">
        <v>1364</v>
      </c>
      <c r="AR601" s="58" t="s">
        <v>1365</v>
      </c>
    </row>
    <row r="602" spans="1:44" s="5" customFormat="1" ht="50.15" customHeight="1">
      <c r="A602" s="190" t="s">
        <v>956</v>
      </c>
      <c r="B602" s="14" t="s">
        <v>1115</v>
      </c>
      <c r="C602" s="179" t="s">
        <v>1116</v>
      </c>
      <c r="D602" s="14" t="s">
        <v>944</v>
      </c>
      <c r="E602" s="14">
        <v>508782</v>
      </c>
      <c r="F602" s="14" t="s">
        <v>945</v>
      </c>
      <c r="G602" s="14" t="s">
        <v>1245</v>
      </c>
      <c r="H602" s="14" t="s">
        <v>33</v>
      </c>
      <c r="I602" s="191">
        <v>41509</v>
      </c>
      <c r="J602" s="177">
        <v>883.66</v>
      </c>
      <c r="K602" s="177">
        <f t="shared" si="77"/>
        <v>88.366</v>
      </c>
      <c r="L602" s="177">
        <f t="shared" si="78"/>
        <v>795.29399999999998</v>
      </c>
      <c r="M602" s="177">
        <v>0</v>
      </c>
      <c r="N602" s="177">
        <v>0</v>
      </c>
      <c r="O602" s="177">
        <v>0</v>
      </c>
      <c r="P602" s="177">
        <v>0</v>
      </c>
      <c r="Q602" s="177">
        <v>0</v>
      </c>
      <c r="R602" s="177">
        <v>0</v>
      </c>
      <c r="S602" s="177">
        <v>0</v>
      </c>
      <c r="T602" s="177">
        <v>0</v>
      </c>
      <c r="U602" s="177">
        <v>0</v>
      </c>
      <c r="V602" s="177">
        <v>0</v>
      </c>
      <c r="W602" s="177">
        <v>0</v>
      </c>
      <c r="X602" s="177">
        <v>0</v>
      </c>
      <c r="Y602" s="177">
        <v>0</v>
      </c>
      <c r="Z602" s="177">
        <v>0</v>
      </c>
      <c r="AA602" s="177">
        <v>0</v>
      </c>
      <c r="AB602" s="177">
        <v>0</v>
      </c>
      <c r="AC602" s="177">
        <f t="shared" si="75"/>
        <v>53.02</v>
      </c>
      <c r="AD602" s="177">
        <f t="shared" si="76"/>
        <v>159.06</v>
      </c>
      <c r="AE602" s="177">
        <f t="shared" si="76"/>
        <v>159.06</v>
      </c>
      <c r="AF602" s="177">
        <v>0</v>
      </c>
      <c r="AG602" s="177">
        <v>159.06</v>
      </c>
      <c r="AH602" s="177">
        <v>0</v>
      </c>
      <c r="AI602" s="177">
        <v>159.06</v>
      </c>
      <c r="AJ602" s="177">
        <v>106.03</v>
      </c>
      <c r="AK602" s="177">
        <v>0</v>
      </c>
      <c r="AL602" s="177"/>
      <c r="AM602" s="177"/>
      <c r="AN602" s="177"/>
      <c r="AO602" s="173">
        <f t="shared" si="73"/>
        <v>795.29</v>
      </c>
      <c r="AP602" s="177">
        <f t="shared" si="74"/>
        <v>88.37</v>
      </c>
      <c r="AQ602" s="50" t="s">
        <v>1515</v>
      </c>
      <c r="AR602" s="58" t="s">
        <v>1937</v>
      </c>
    </row>
    <row r="603" spans="1:44" s="5" customFormat="1" ht="50.15" customHeight="1">
      <c r="A603" s="190" t="s">
        <v>957</v>
      </c>
      <c r="B603" s="14" t="s">
        <v>1115</v>
      </c>
      <c r="C603" s="179" t="s">
        <v>1116</v>
      </c>
      <c r="D603" s="14" t="s">
        <v>944</v>
      </c>
      <c r="E603" s="14">
        <v>508786</v>
      </c>
      <c r="F603" s="14" t="s">
        <v>945</v>
      </c>
      <c r="G603" s="14" t="s">
        <v>1245</v>
      </c>
      <c r="H603" s="14" t="s">
        <v>33</v>
      </c>
      <c r="I603" s="191">
        <v>41509</v>
      </c>
      <c r="J603" s="177">
        <v>883.66</v>
      </c>
      <c r="K603" s="177">
        <f t="shared" si="77"/>
        <v>88.366</v>
      </c>
      <c r="L603" s="177">
        <f t="shared" si="78"/>
        <v>795.29399999999998</v>
      </c>
      <c r="M603" s="177">
        <v>0</v>
      </c>
      <c r="N603" s="177">
        <v>0</v>
      </c>
      <c r="O603" s="177">
        <v>0</v>
      </c>
      <c r="P603" s="177">
        <v>0</v>
      </c>
      <c r="Q603" s="177">
        <v>0</v>
      </c>
      <c r="R603" s="177">
        <v>0</v>
      </c>
      <c r="S603" s="177">
        <v>0</v>
      </c>
      <c r="T603" s="177">
        <v>0</v>
      </c>
      <c r="U603" s="177">
        <v>0</v>
      </c>
      <c r="V603" s="177">
        <v>0</v>
      </c>
      <c r="W603" s="177">
        <v>0</v>
      </c>
      <c r="X603" s="177">
        <v>0</v>
      </c>
      <c r="Y603" s="177">
        <v>0</v>
      </c>
      <c r="Z603" s="177">
        <v>0</v>
      </c>
      <c r="AA603" s="177">
        <v>0</v>
      </c>
      <c r="AB603" s="177">
        <v>0</v>
      </c>
      <c r="AC603" s="177">
        <f t="shared" si="75"/>
        <v>53.02</v>
      </c>
      <c r="AD603" s="177">
        <f t="shared" si="76"/>
        <v>159.06</v>
      </c>
      <c r="AE603" s="177">
        <f t="shared" si="76"/>
        <v>159.06</v>
      </c>
      <c r="AF603" s="177">
        <v>0</v>
      </c>
      <c r="AG603" s="177">
        <v>159.06</v>
      </c>
      <c r="AH603" s="177">
        <v>0</v>
      </c>
      <c r="AI603" s="177">
        <v>159.06</v>
      </c>
      <c r="AJ603" s="177">
        <v>106.03</v>
      </c>
      <c r="AK603" s="177">
        <v>0</v>
      </c>
      <c r="AL603" s="177"/>
      <c r="AM603" s="177"/>
      <c r="AN603" s="177"/>
      <c r="AO603" s="173">
        <f t="shared" si="73"/>
        <v>795.29</v>
      </c>
      <c r="AP603" s="177">
        <f t="shared" si="74"/>
        <v>88.37</v>
      </c>
      <c r="AQ603" s="50" t="s">
        <v>1328</v>
      </c>
      <c r="AR603" s="58" t="s">
        <v>1360</v>
      </c>
    </row>
    <row r="604" spans="1:44" s="5" customFormat="1" ht="50.15" customHeight="1">
      <c r="A604" s="190" t="s">
        <v>958</v>
      </c>
      <c r="B604" s="14" t="s">
        <v>1115</v>
      </c>
      <c r="C604" s="179" t="s">
        <v>1116</v>
      </c>
      <c r="D604" s="14" t="s">
        <v>944</v>
      </c>
      <c r="E604" s="14">
        <v>508788</v>
      </c>
      <c r="F604" s="14" t="s">
        <v>945</v>
      </c>
      <c r="G604" s="14" t="s">
        <v>1245</v>
      </c>
      <c r="H604" s="14" t="s">
        <v>33</v>
      </c>
      <c r="I604" s="191">
        <v>41509</v>
      </c>
      <c r="J604" s="177">
        <v>883.66</v>
      </c>
      <c r="K604" s="177">
        <f t="shared" si="77"/>
        <v>88.366</v>
      </c>
      <c r="L604" s="177">
        <f t="shared" si="78"/>
        <v>795.29399999999998</v>
      </c>
      <c r="M604" s="177">
        <v>0</v>
      </c>
      <c r="N604" s="177">
        <v>0</v>
      </c>
      <c r="O604" s="177">
        <v>0</v>
      </c>
      <c r="P604" s="177">
        <v>0</v>
      </c>
      <c r="Q604" s="177">
        <v>0</v>
      </c>
      <c r="R604" s="177">
        <v>0</v>
      </c>
      <c r="S604" s="177">
        <v>0</v>
      </c>
      <c r="T604" s="177">
        <v>0</v>
      </c>
      <c r="U604" s="177">
        <v>0</v>
      </c>
      <c r="V604" s="177">
        <v>0</v>
      </c>
      <c r="W604" s="177">
        <v>0</v>
      </c>
      <c r="X604" s="177">
        <v>0</v>
      </c>
      <c r="Y604" s="177">
        <v>0</v>
      </c>
      <c r="Z604" s="177">
        <v>0</v>
      </c>
      <c r="AA604" s="177">
        <v>0</v>
      </c>
      <c r="AB604" s="177">
        <v>0</v>
      </c>
      <c r="AC604" s="177">
        <f t="shared" si="75"/>
        <v>53.02</v>
      </c>
      <c r="AD604" s="177">
        <f t="shared" si="76"/>
        <v>159.06</v>
      </c>
      <c r="AE604" s="177">
        <f t="shared" si="76"/>
        <v>159.06</v>
      </c>
      <c r="AF604" s="177">
        <v>0</v>
      </c>
      <c r="AG604" s="177">
        <v>159.06</v>
      </c>
      <c r="AH604" s="177">
        <v>0</v>
      </c>
      <c r="AI604" s="177">
        <v>159.06</v>
      </c>
      <c r="AJ604" s="177">
        <v>106.03</v>
      </c>
      <c r="AK604" s="177">
        <v>0</v>
      </c>
      <c r="AL604" s="177"/>
      <c r="AM604" s="177"/>
      <c r="AN604" s="177"/>
      <c r="AO604" s="173">
        <f t="shared" si="73"/>
        <v>795.29</v>
      </c>
      <c r="AP604" s="177">
        <f t="shared" si="74"/>
        <v>88.37</v>
      </c>
      <c r="AQ604" s="50" t="s">
        <v>119</v>
      </c>
      <c r="AR604" s="58" t="s">
        <v>1331</v>
      </c>
    </row>
    <row r="605" spans="1:44" s="5" customFormat="1" ht="50.15" customHeight="1">
      <c r="A605" s="190" t="s">
        <v>959</v>
      </c>
      <c r="B605" s="14" t="s">
        <v>1115</v>
      </c>
      <c r="C605" s="179" t="s">
        <v>1116</v>
      </c>
      <c r="D605" s="14" t="s">
        <v>944</v>
      </c>
      <c r="E605" s="14">
        <v>508790</v>
      </c>
      <c r="F605" s="14" t="s">
        <v>945</v>
      </c>
      <c r="G605" s="14" t="s">
        <v>1245</v>
      </c>
      <c r="H605" s="14" t="s">
        <v>33</v>
      </c>
      <c r="I605" s="191">
        <v>41509</v>
      </c>
      <c r="J605" s="177">
        <v>883.66</v>
      </c>
      <c r="K605" s="177">
        <f t="shared" si="77"/>
        <v>88.366</v>
      </c>
      <c r="L605" s="177">
        <f t="shared" si="78"/>
        <v>795.29399999999998</v>
      </c>
      <c r="M605" s="177">
        <v>0</v>
      </c>
      <c r="N605" s="177">
        <v>0</v>
      </c>
      <c r="O605" s="177">
        <v>0</v>
      </c>
      <c r="P605" s="177">
        <v>0</v>
      </c>
      <c r="Q605" s="177">
        <v>0</v>
      </c>
      <c r="R605" s="177">
        <v>0</v>
      </c>
      <c r="S605" s="177">
        <v>0</v>
      </c>
      <c r="T605" s="177">
        <v>0</v>
      </c>
      <c r="U605" s="177">
        <v>0</v>
      </c>
      <c r="V605" s="177">
        <v>0</v>
      </c>
      <c r="W605" s="177">
        <v>0</v>
      </c>
      <c r="X605" s="177">
        <v>0</v>
      </c>
      <c r="Y605" s="177">
        <v>0</v>
      </c>
      <c r="Z605" s="177">
        <v>0</v>
      </c>
      <c r="AA605" s="177">
        <v>0</v>
      </c>
      <c r="AB605" s="177">
        <v>0</v>
      </c>
      <c r="AC605" s="177">
        <f t="shared" si="75"/>
        <v>53.02</v>
      </c>
      <c r="AD605" s="177">
        <f t="shared" si="76"/>
        <v>159.06</v>
      </c>
      <c r="AE605" s="177">
        <f t="shared" si="76"/>
        <v>159.06</v>
      </c>
      <c r="AF605" s="177">
        <v>0</v>
      </c>
      <c r="AG605" s="177">
        <v>159.06</v>
      </c>
      <c r="AH605" s="177">
        <v>0</v>
      </c>
      <c r="AI605" s="177">
        <v>159.06</v>
      </c>
      <c r="AJ605" s="177">
        <v>106.03</v>
      </c>
      <c r="AK605" s="177">
        <v>0</v>
      </c>
      <c r="AL605" s="177"/>
      <c r="AM605" s="177"/>
      <c r="AN605" s="177"/>
      <c r="AO605" s="173">
        <f t="shared" si="73"/>
        <v>795.29</v>
      </c>
      <c r="AP605" s="177">
        <f t="shared" si="74"/>
        <v>88.37</v>
      </c>
      <c r="AQ605" s="50" t="s">
        <v>1742</v>
      </c>
      <c r="AR605" s="58" t="s">
        <v>1743</v>
      </c>
    </row>
    <row r="606" spans="1:44" s="5" customFormat="1" ht="50.15" customHeight="1">
      <c r="A606" s="190" t="s">
        <v>960</v>
      </c>
      <c r="B606" s="14" t="s">
        <v>1115</v>
      </c>
      <c r="C606" s="179" t="s">
        <v>1116</v>
      </c>
      <c r="D606" s="14" t="s">
        <v>944</v>
      </c>
      <c r="E606" s="14">
        <v>508791</v>
      </c>
      <c r="F606" s="14" t="s">
        <v>945</v>
      </c>
      <c r="G606" s="14" t="s">
        <v>1245</v>
      </c>
      <c r="H606" s="14" t="s">
        <v>33</v>
      </c>
      <c r="I606" s="191">
        <v>41509</v>
      </c>
      <c r="J606" s="177">
        <v>883.66</v>
      </c>
      <c r="K606" s="177">
        <f t="shared" si="77"/>
        <v>88.366</v>
      </c>
      <c r="L606" s="177">
        <f t="shared" si="78"/>
        <v>795.29399999999998</v>
      </c>
      <c r="M606" s="177">
        <v>0</v>
      </c>
      <c r="N606" s="177">
        <v>0</v>
      </c>
      <c r="O606" s="177">
        <v>0</v>
      </c>
      <c r="P606" s="177">
        <v>0</v>
      </c>
      <c r="Q606" s="177">
        <v>0</v>
      </c>
      <c r="R606" s="177">
        <v>0</v>
      </c>
      <c r="S606" s="177">
        <v>0</v>
      </c>
      <c r="T606" s="177">
        <v>0</v>
      </c>
      <c r="U606" s="177">
        <v>0</v>
      </c>
      <c r="V606" s="177">
        <v>0</v>
      </c>
      <c r="W606" s="177">
        <v>0</v>
      </c>
      <c r="X606" s="177">
        <v>0</v>
      </c>
      <c r="Y606" s="177">
        <v>0</v>
      </c>
      <c r="Z606" s="177">
        <v>0</v>
      </c>
      <c r="AA606" s="177">
        <v>0</v>
      </c>
      <c r="AB606" s="177">
        <v>0</v>
      </c>
      <c r="AC606" s="177">
        <f t="shared" si="75"/>
        <v>53.02</v>
      </c>
      <c r="AD606" s="177">
        <f t="shared" si="76"/>
        <v>159.06</v>
      </c>
      <c r="AE606" s="177">
        <f t="shared" si="76"/>
        <v>159.06</v>
      </c>
      <c r="AF606" s="177">
        <v>0</v>
      </c>
      <c r="AG606" s="177">
        <v>159.06</v>
      </c>
      <c r="AH606" s="177">
        <v>0</v>
      </c>
      <c r="AI606" s="177">
        <v>159.06</v>
      </c>
      <c r="AJ606" s="177">
        <v>106.03</v>
      </c>
      <c r="AK606" s="177">
        <v>0</v>
      </c>
      <c r="AL606" s="177"/>
      <c r="AM606" s="177"/>
      <c r="AN606" s="177"/>
      <c r="AO606" s="173">
        <f t="shared" si="73"/>
        <v>795.29</v>
      </c>
      <c r="AP606" s="177">
        <f t="shared" si="74"/>
        <v>88.37</v>
      </c>
      <c r="AQ606" s="50" t="s">
        <v>1298</v>
      </c>
      <c r="AR606" s="58" t="s">
        <v>607</v>
      </c>
    </row>
    <row r="607" spans="1:44" s="5" customFormat="1" ht="50.15" customHeight="1">
      <c r="A607" s="190" t="s">
        <v>961</v>
      </c>
      <c r="B607" s="14" t="s">
        <v>1115</v>
      </c>
      <c r="C607" s="179" t="s">
        <v>1116</v>
      </c>
      <c r="D607" s="14" t="s">
        <v>944</v>
      </c>
      <c r="E607" s="14">
        <v>508912</v>
      </c>
      <c r="F607" s="39" t="s">
        <v>945</v>
      </c>
      <c r="G607" s="14" t="s">
        <v>1245</v>
      </c>
      <c r="H607" s="14" t="s">
        <v>33</v>
      </c>
      <c r="I607" s="191">
        <v>41509</v>
      </c>
      <c r="J607" s="177">
        <v>883.66</v>
      </c>
      <c r="K607" s="177">
        <f t="shared" si="77"/>
        <v>88.366</v>
      </c>
      <c r="L607" s="177">
        <f t="shared" si="78"/>
        <v>795.29399999999998</v>
      </c>
      <c r="M607" s="177">
        <v>0</v>
      </c>
      <c r="N607" s="177">
        <v>0</v>
      </c>
      <c r="O607" s="177">
        <v>0</v>
      </c>
      <c r="P607" s="177">
        <v>0</v>
      </c>
      <c r="Q607" s="177">
        <v>0</v>
      </c>
      <c r="R607" s="177">
        <v>0</v>
      </c>
      <c r="S607" s="177">
        <v>0</v>
      </c>
      <c r="T607" s="177">
        <v>0</v>
      </c>
      <c r="U607" s="177">
        <v>0</v>
      </c>
      <c r="V607" s="177">
        <v>0</v>
      </c>
      <c r="W607" s="177">
        <v>0</v>
      </c>
      <c r="X607" s="177">
        <v>0</v>
      </c>
      <c r="Y607" s="177">
        <v>0</v>
      </c>
      <c r="Z607" s="177">
        <v>0</v>
      </c>
      <c r="AA607" s="177">
        <v>0</v>
      </c>
      <c r="AB607" s="177">
        <v>0</v>
      </c>
      <c r="AC607" s="177">
        <f t="shared" si="75"/>
        <v>53.02</v>
      </c>
      <c r="AD607" s="177">
        <f t="shared" si="76"/>
        <v>159.06</v>
      </c>
      <c r="AE607" s="177">
        <f t="shared" si="76"/>
        <v>159.06</v>
      </c>
      <c r="AF607" s="177">
        <v>0</v>
      </c>
      <c r="AG607" s="177">
        <v>159.06</v>
      </c>
      <c r="AH607" s="177">
        <v>0</v>
      </c>
      <c r="AI607" s="177">
        <v>159.06</v>
      </c>
      <c r="AJ607" s="177">
        <v>106.03</v>
      </c>
      <c r="AK607" s="177">
        <v>0</v>
      </c>
      <c r="AL607" s="177"/>
      <c r="AM607" s="177"/>
      <c r="AN607" s="177"/>
      <c r="AO607" s="173">
        <f t="shared" si="73"/>
        <v>795.29</v>
      </c>
      <c r="AP607" s="177">
        <f t="shared" si="74"/>
        <v>88.37</v>
      </c>
      <c r="AQ607" s="50" t="s">
        <v>1780</v>
      </c>
      <c r="AR607" s="58" t="s">
        <v>1674</v>
      </c>
    </row>
    <row r="608" spans="1:44" s="5" customFormat="1" ht="50.15" customHeight="1">
      <c r="A608" s="190" t="s">
        <v>962</v>
      </c>
      <c r="B608" s="14" t="s">
        <v>1115</v>
      </c>
      <c r="C608" s="179" t="s">
        <v>1116</v>
      </c>
      <c r="D608" s="14" t="s">
        <v>944</v>
      </c>
      <c r="E608" s="14">
        <v>508917</v>
      </c>
      <c r="F608" s="39" t="s">
        <v>945</v>
      </c>
      <c r="G608" s="14" t="s">
        <v>1245</v>
      </c>
      <c r="H608" s="14" t="s">
        <v>32</v>
      </c>
      <c r="I608" s="191">
        <v>41509</v>
      </c>
      <c r="J608" s="177">
        <v>883.66</v>
      </c>
      <c r="K608" s="177">
        <f t="shared" si="77"/>
        <v>88.366</v>
      </c>
      <c r="L608" s="177">
        <f t="shared" si="78"/>
        <v>795.29399999999998</v>
      </c>
      <c r="M608" s="177">
        <v>0</v>
      </c>
      <c r="N608" s="177">
        <v>0</v>
      </c>
      <c r="O608" s="177">
        <v>0</v>
      </c>
      <c r="P608" s="177">
        <v>0</v>
      </c>
      <c r="Q608" s="177">
        <v>0</v>
      </c>
      <c r="R608" s="177">
        <v>0</v>
      </c>
      <c r="S608" s="177">
        <v>0</v>
      </c>
      <c r="T608" s="177">
        <v>0</v>
      </c>
      <c r="U608" s="177">
        <v>0</v>
      </c>
      <c r="V608" s="177">
        <v>0</v>
      </c>
      <c r="W608" s="177">
        <v>0</v>
      </c>
      <c r="X608" s="177">
        <v>0</v>
      </c>
      <c r="Y608" s="177">
        <v>0</v>
      </c>
      <c r="Z608" s="177">
        <v>0</v>
      </c>
      <c r="AA608" s="177">
        <v>0</v>
      </c>
      <c r="AB608" s="177">
        <v>0</v>
      </c>
      <c r="AC608" s="177">
        <f t="shared" ref="AC608:AC613" si="79">46.92+6.1</f>
        <v>53.02</v>
      </c>
      <c r="AD608" s="177">
        <f t="shared" ref="AD608:AE613" si="80">140.76+18.3</f>
        <v>159.06</v>
      </c>
      <c r="AE608" s="177">
        <f t="shared" si="80"/>
        <v>159.06</v>
      </c>
      <c r="AF608" s="177">
        <v>0</v>
      </c>
      <c r="AG608" s="177">
        <v>159.06</v>
      </c>
      <c r="AH608" s="177">
        <v>0</v>
      </c>
      <c r="AI608" s="177">
        <v>159.06</v>
      </c>
      <c r="AJ608" s="177">
        <v>106.03</v>
      </c>
      <c r="AK608" s="177">
        <v>0</v>
      </c>
      <c r="AL608" s="177"/>
      <c r="AM608" s="177"/>
      <c r="AN608" s="177"/>
      <c r="AO608" s="173">
        <f t="shared" si="73"/>
        <v>795.29</v>
      </c>
      <c r="AP608" s="177">
        <f t="shared" si="74"/>
        <v>88.37</v>
      </c>
      <c r="AQ608" s="50" t="s">
        <v>1117</v>
      </c>
      <c r="AR608" s="58" t="s">
        <v>1376</v>
      </c>
    </row>
    <row r="609" spans="1:44" s="5" customFormat="1" ht="50.15" customHeight="1">
      <c r="A609" s="190" t="s">
        <v>963</v>
      </c>
      <c r="B609" s="14" t="s">
        <v>1115</v>
      </c>
      <c r="C609" s="179" t="s">
        <v>1116</v>
      </c>
      <c r="D609" s="14" t="s">
        <v>944</v>
      </c>
      <c r="E609" s="14">
        <v>508933</v>
      </c>
      <c r="F609" s="39" t="s">
        <v>945</v>
      </c>
      <c r="G609" s="14" t="s">
        <v>1245</v>
      </c>
      <c r="H609" s="14" t="s">
        <v>32</v>
      </c>
      <c r="I609" s="191">
        <v>41509</v>
      </c>
      <c r="J609" s="177">
        <v>883.66</v>
      </c>
      <c r="K609" s="177">
        <f t="shared" si="77"/>
        <v>88.366</v>
      </c>
      <c r="L609" s="177">
        <f t="shared" si="78"/>
        <v>795.29399999999998</v>
      </c>
      <c r="M609" s="177">
        <v>0</v>
      </c>
      <c r="N609" s="177">
        <v>0</v>
      </c>
      <c r="O609" s="177">
        <v>0</v>
      </c>
      <c r="P609" s="177">
        <v>0</v>
      </c>
      <c r="Q609" s="177">
        <v>0</v>
      </c>
      <c r="R609" s="177">
        <v>0</v>
      </c>
      <c r="S609" s="177">
        <v>0</v>
      </c>
      <c r="T609" s="177">
        <v>0</v>
      </c>
      <c r="U609" s="177">
        <v>0</v>
      </c>
      <c r="V609" s="177">
        <v>0</v>
      </c>
      <c r="W609" s="177">
        <v>0</v>
      </c>
      <c r="X609" s="177">
        <v>0</v>
      </c>
      <c r="Y609" s="177">
        <v>0</v>
      </c>
      <c r="Z609" s="177">
        <v>0</v>
      </c>
      <c r="AA609" s="177">
        <v>0</v>
      </c>
      <c r="AB609" s="177">
        <v>0</v>
      </c>
      <c r="AC609" s="177">
        <f t="shared" si="79"/>
        <v>53.02</v>
      </c>
      <c r="AD609" s="177">
        <f t="shared" si="80"/>
        <v>159.06</v>
      </c>
      <c r="AE609" s="177">
        <f t="shared" si="80"/>
        <v>159.06</v>
      </c>
      <c r="AF609" s="177">
        <v>0</v>
      </c>
      <c r="AG609" s="177">
        <v>159.06</v>
      </c>
      <c r="AH609" s="177">
        <v>0</v>
      </c>
      <c r="AI609" s="177">
        <v>159.06</v>
      </c>
      <c r="AJ609" s="177">
        <v>106.03</v>
      </c>
      <c r="AK609" s="177">
        <v>0</v>
      </c>
      <c r="AL609" s="177"/>
      <c r="AM609" s="177"/>
      <c r="AN609" s="177"/>
      <c r="AO609" s="173">
        <f t="shared" si="73"/>
        <v>795.29</v>
      </c>
      <c r="AP609" s="177">
        <f t="shared" si="74"/>
        <v>88.37</v>
      </c>
      <c r="AQ609" s="50" t="s">
        <v>1638</v>
      </c>
      <c r="AR609" s="58" t="s">
        <v>1346</v>
      </c>
    </row>
    <row r="610" spans="1:44" s="5" customFormat="1" ht="50.15" customHeight="1">
      <c r="A610" s="190" t="s">
        <v>964</v>
      </c>
      <c r="B610" s="14" t="s">
        <v>1115</v>
      </c>
      <c r="C610" s="179" t="s">
        <v>1116</v>
      </c>
      <c r="D610" s="14" t="s">
        <v>944</v>
      </c>
      <c r="E610" s="14">
        <v>508944</v>
      </c>
      <c r="F610" s="14" t="s">
        <v>945</v>
      </c>
      <c r="G610" s="14" t="s">
        <v>1245</v>
      </c>
      <c r="H610" s="14" t="s">
        <v>32</v>
      </c>
      <c r="I610" s="191">
        <v>41509</v>
      </c>
      <c r="J610" s="177">
        <v>883.66</v>
      </c>
      <c r="K610" s="177">
        <f t="shared" si="77"/>
        <v>88.366</v>
      </c>
      <c r="L610" s="177">
        <f t="shared" si="78"/>
        <v>795.29399999999998</v>
      </c>
      <c r="M610" s="177">
        <v>0</v>
      </c>
      <c r="N610" s="177">
        <v>0</v>
      </c>
      <c r="O610" s="177">
        <v>0</v>
      </c>
      <c r="P610" s="177">
        <v>0</v>
      </c>
      <c r="Q610" s="177">
        <v>0</v>
      </c>
      <c r="R610" s="177">
        <v>0</v>
      </c>
      <c r="S610" s="177">
        <v>0</v>
      </c>
      <c r="T610" s="177">
        <v>0</v>
      </c>
      <c r="U610" s="177">
        <v>0</v>
      </c>
      <c r="V610" s="177">
        <v>0</v>
      </c>
      <c r="W610" s="177">
        <v>0</v>
      </c>
      <c r="X610" s="177">
        <v>0</v>
      </c>
      <c r="Y610" s="177">
        <v>0</v>
      </c>
      <c r="Z610" s="177">
        <v>0</v>
      </c>
      <c r="AA610" s="177">
        <v>0</v>
      </c>
      <c r="AB610" s="177">
        <v>0</v>
      </c>
      <c r="AC610" s="177">
        <f t="shared" si="79"/>
        <v>53.02</v>
      </c>
      <c r="AD610" s="177">
        <f t="shared" si="80"/>
        <v>159.06</v>
      </c>
      <c r="AE610" s="177">
        <f t="shared" si="80"/>
        <v>159.06</v>
      </c>
      <c r="AF610" s="177">
        <v>0</v>
      </c>
      <c r="AG610" s="177">
        <v>159.06</v>
      </c>
      <c r="AH610" s="177">
        <v>0</v>
      </c>
      <c r="AI610" s="177">
        <v>159.06</v>
      </c>
      <c r="AJ610" s="177">
        <v>106.03</v>
      </c>
      <c r="AK610" s="177">
        <v>0</v>
      </c>
      <c r="AL610" s="177"/>
      <c r="AM610" s="177"/>
      <c r="AN610" s="177"/>
      <c r="AO610" s="173">
        <f t="shared" si="73"/>
        <v>795.29</v>
      </c>
      <c r="AP610" s="177">
        <f t="shared" si="74"/>
        <v>88.37</v>
      </c>
      <c r="AQ610" s="50" t="s">
        <v>1622</v>
      </c>
      <c r="AR610" s="58" t="s">
        <v>319</v>
      </c>
    </row>
    <row r="611" spans="1:44" s="5" customFormat="1" ht="50.15" customHeight="1">
      <c r="A611" s="190" t="s">
        <v>965</v>
      </c>
      <c r="B611" s="14" t="s">
        <v>1115</v>
      </c>
      <c r="C611" s="179" t="s">
        <v>1116</v>
      </c>
      <c r="D611" s="14" t="s">
        <v>944</v>
      </c>
      <c r="E611" s="14">
        <v>508948</v>
      </c>
      <c r="F611" s="14" t="s">
        <v>945</v>
      </c>
      <c r="G611" s="14" t="s">
        <v>1245</v>
      </c>
      <c r="H611" s="39" t="s">
        <v>10</v>
      </c>
      <c r="I611" s="191">
        <v>41509</v>
      </c>
      <c r="J611" s="177">
        <v>883.66</v>
      </c>
      <c r="K611" s="177">
        <f t="shared" si="77"/>
        <v>88.366</v>
      </c>
      <c r="L611" s="177">
        <f t="shared" si="78"/>
        <v>795.29399999999998</v>
      </c>
      <c r="M611" s="177">
        <v>0</v>
      </c>
      <c r="N611" s="177">
        <v>0</v>
      </c>
      <c r="O611" s="177">
        <v>0</v>
      </c>
      <c r="P611" s="177">
        <v>0</v>
      </c>
      <c r="Q611" s="177">
        <v>0</v>
      </c>
      <c r="R611" s="177">
        <v>0</v>
      </c>
      <c r="S611" s="177">
        <v>0</v>
      </c>
      <c r="T611" s="177">
        <v>0</v>
      </c>
      <c r="U611" s="177">
        <v>0</v>
      </c>
      <c r="V611" s="177">
        <v>0</v>
      </c>
      <c r="W611" s="177">
        <v>0</v>
      </c>
      <c r="X611" s="177">
        <v>0</v>
      </c>
      <c r="Y611" s="177">
        <v>0</v>
      </c>
      <c r="Z611" s="177">
        <v>0</v>
      </c>
      <c r="AA611" s="177">
        <v>0</v>
      </c>
      <c r="AB611" s="177">
        <v>0</v>
      </c>
      <c r="AC611" s="177">
        <f t="shared" si="79"/>
        <v>53.02</v>
      </c>
      <c r="AD611" s="177">
        <f t="shared" si="80"/>
        <v>159.06</v>
      </c>
      <c r="AE611" s="177">
        <f t="shared" si="80"/>
        <v>159.06</v>
      </c>
      <c r="AF611" s="177">
        <v>0</v>
      </c>
      <c r="AG611" s="177">
        <v>159.06</v>
      </c>
      <c r="AH611" s="177">
        <v>0</v>
      </c>
      <c r="AI611" s="177">
        <v>159.06</v>
      </c>
      <c r="AJ611" s="177">
        <v>106.03</v>
      </c>
      <c r="AK611" s="177">
        <v>0</v>
      </c>
      <c r="AL611" s="177"/>
      <c r="AM611" s="177"/>
      <c r="AN611" s="177"/>
      <c r="AO611" s="173">
        <f t="shared" si="73"/>
        <v>795.29</v>
      </c>
      <c r="AP611" s="177">
        <f t="shared" si="74"/>
        <v>88.37</v>
      </c>
      <c r="AQ611" s="50" t="s">
        <v>83</v>
      </c>
      <c r="AR611" s="58" t="s">
        <v>154</v>
      </c>
    </row>
    <row r="612" spans="1:44" s="5" customFormat="1" ht="50.15" customHeight="1">
      <c r="A612" s="190" t="s">
        <v>966</v>
      </c>
      <c r="B612" s="14" t="s">
        <v>1115</v>
      </c>
      <c r="C612" s="179" t="s">
        <v>1116</v>
      </c>
      <c r="D612" s="14" t="s">
        <v>944</v>
      </c>
      <c r="E612" s="14">
        <v>508952</v>
      </c>
      <c r="F612" s="39" t="s">
        <v>945</v>
      </c>
      <c r="G612" s="14" t="s">
        <v>1245</v>
      </c>
      <c r="H612" s="14" t="s">
        <v>10</v>
      </c>
      <c r="I612" s="191">
        <v>41509</v>
      </c>
      <c r="J612" s="177">
        <v>883.66</v>
      </c>
      <c r="K612" s="177">
        <f t="shared" si="77"/>
        <v>88.366</v>
      </c>
      <c r="L612" s="177">
        <f t="shared" si="78"/>
        <v>795.29399999999998</v>
      </c>
      <c r="M612" s="177">
        <v>0</v>
      </c>
      <c r="N612" s="177">
        <v>0</v>
      </c>
      <c r="O612" s="177">
        <v>0</v>
      </c>
      <c r="P612" s="177">
        <v>0</v>
      </c>
      <c r="Q612" s="177">
        <v>0</v>
      </c>
      <c r="R612" s="177">
        <v>0</v>
      </c>
      <c r="S612" s="177">
        <v>0</v>
      </c>
      <c r="T612" s="177">
        <v>0</v>
      </c>
      <c r="U612" s="177">
        <v>0</v>
      </c>
      <c r="V612" s="177">
        <v>0</v>
      </c>
      <c r="W612" s="177">
        <v>0</v>
      </c>
      <c r="X612" s="177">
        <v>0</v>
      </c>
      <c r="Y612" s="177">
        <v>0</v>
      </c>
      <c r="Z612" s="177">
        <v>0</v>
      </c>
      <c r="AA612" s="177">
        <v>0</v>
      </c>
      <c r="AB612" s="177">
        <v>0</v>
      </c>
      <c r="AC612" s="177">
        <f t="shared" si="79"/>
        <v>53.02</v>
      </c>
      <c r="AD612" s="177">
        <f t="shared" si="80"/>
        <v>159.06</v>
      </c>
      <c r="AE612" s="177">
        <f t="shared" si="80"/>
        <v>159.06</v>
      </c>
      <c r="AF612" s="177">
        <v>0</v>
      </c>
      <c r="AG612" s="177">
        <v>159.06</v>
      </c>
      <c r="AH612" s="177">
        <v>0</v>
      </c>
      <c r="AI612" s="177">
        <v>159.06</v>
      </c>
      <c r="AJ612" s="177">
        <v>106.03</v>
      </c>
      <c r="AK612" s="177">
        <v>0</v>
      </c>
      <c r="AL612" s="177"/>
      <c r="AM612" s="177"/>
      <c r="AN612" s="177"/>
      <c r="AO612" s="173">
        <f t="shared" si="73"/>
        <v>795.29</v>
      </c>
      <c r="AP612" s="177">
        <f t="shared" si="74"/>
        <v>88.37</v>
      </c>
      <c r="AQ612" s="50" t="s">
        <v>1460</v>
      </c>
      <c r="AR612" s="58" t="s">
        <v>175</v>
      </c>
    </row>
    <row r="613" spans="1:44" s="5" customFormat="1" ht="50.15" customHeight="1">
      <c r="A613" s="190" t="s">
        <v>967</v>
      </c>
      <c r="B613" s="14" t="s">
        <v>1115</v>
      </c>
      <c r="C613" s="179" t="s">
        <v>1116</v>
      </c>
      <c r="D613" s="14" t="s">
        <v>944</v>
      </c>
      <c r="E613" s="14">
        <v>508956</v>
      </c>
      <c r="F613" s="39" t="s">
        <v>945</v>
      </c>
      <c r="G613" s="14" t="s">
        <v>1245</v>
      </c>
      <c r="H613" s="14" t="s">
        <v>10</v>
      </c>
      <c r="I613" s="191">
        <v>41509</v>
      </c>
      <c r="J613" s="177">
        <v>883.66</v>
      </c>
      <c r="K613" s="177">
        <f t="shared" si="77"/>
        <v>88.366</v>
      </c>
      <c r="L613" s="177">
        <f t="shared" si="78"/>
        <v>795.29399999999998</v>
      </c>
      <c r="M613" s="177">
        <v>0</v>
      </c>
      <c r="N613" s="177">
        <v>0</v>
      </c>
      <c r="O613" s="177">
        <v>0</v>
      </c>
      <c r="P613" s="177">
        <v>0</v>
      </c>
      <c r="Q613" s="177">
        <v>0</v>
      </c>
      <c r="R613" s="177">
        <v>0</v>
      </c>
      <c r="S613" s="177">
        <v>0</v>
      </c>
      <c r="T613" s="177">
        <v>0</v>
      </c>
      <c r="U613" s="177">
        <v>0</v>
      </c>
      <c r="V613" s="177">
        <v>0</v>
      </c>
      <c r="W613" s="177">
        <v>0</v>
      </c>
      <c r="X613" s="177">
        <v>0</v>
      </c>
      <c r="Y613" s="177">
        <v>0</v>
      </c>
      <c r="Z613" s="177">
        <v>0</v>
      </c>
      <c r="AA613" s="177">
        <v>0</v>
      </c>
      <c r="AB613" s="177">
        <v>0</v>
      </c>
      <c r="AC613" s="177">
        <f t="shared" si="79"/>
        <v>53.02</v>
      </c>
      <c r="AD613" s="177">
        <f t="shared" si="80"/>
        <v>159.06</v>
      </c>
      <c r="AE613" s="177">
        <f t="shared" si="80"/>
        <v>159.06</v>
      </c>
      <c r="AF613" s="177">
        <v>0</v>
      </c>
      <c r="AG613" s="177">
        <v>159.06</v>
      </c>
      <c r="AH613" s="177">
        <v>0</v>
      </c>
      <c r="AI613" s="177">
        <v>159.06</v>
      </c>
      <c r="AJ613" s="177">
        <v>106.03</v>
      </c>
      <c r="AK613" s="177">
        <v>0</v>
      </c>
      <c r="AL613" s="177"/>
      <c r="AM613" s="177"/>
      <c r="AN613" s="177"/>
      <c r="AO613" s="173">
        <f t="shared" si="73"/>
        <v>795.29</v>
      </c>
      <c r="AP613" s="177">
        <f t="shared" si="74"/>
        <v>88.37</v>
      </c>
      <c r="AQ613" s="50" t="s">
        <v>1825</v>
      </c>
      <c r="AR613" s="58" t="s">
        <v>1280</v>
      </c>
    </row>
    <row r="614" spans="1:44" s="5" customFormat="1" ht="50.15" customHeight="1">
      <c r="A614" s="174" t="s">
        <v>1054</v>
      </c>
      <c r="B614" s="14" t="s">
        <v>669</v>
      </c>
      <c r="C614" s="179" t="s">
        <v>1667</v>
      </c>
      <c r="D614" s="14" t="s">
        <v>96</v>
      </c>
      <c r="E614" s="14" t="s">
        <v>1056</v>
      </c>
      <c r="F614" s="39" t="s">
        <v>1007</v>
      </c>
      <c r="G614" s="14" t="s">
        <v>1245</v>
      </c>
      <c r="H614" s="14" t="s">
        <v>33</v>
      </c>
      <c r="I614" s="191">
        <v>41509</v>
      </c>
      <c r="J614" s="177">
        <v>748.06</v>
      </c>
      <c r="K614" s="177">
        <f t="shared" si="77"/>
        <v>74.805999999999997</v>
      </c>
      <c r="L614" s="177">
        <f t="shared" si="78"/>
        <v>673.25399999999991</v>
      </c>
      <c r="M614" s="177">
        <v>0</v>
      </c>
      <c r="N614" s="177">
        <v>0</v>
      </c>
      <c r="O614" s="177">
        <v>0</v>
      </c>
      <c r="P614" s="177">
        <v>0</v>
      </c>
      <c r="Q614" s="177">
        <v>0</v>
      </c>
      <c r="R614" s="177">
        <v>0</v>
      </c>
      <c r="S614" s="177">
        <v>0</v>
      </c>
      <c r="T614" s="177">
        <v>0</v>
      </c>
      <c r="U614" s="177">
        <v>0</v>
      </c>
      <c r="V614" s="177">
        <v>0</v>
      </c>
      <c r="W614" s="177">
        <v>0</v>
      </c>
      <c r="X614" s="177">
        <v>0</v>
      </c>
      <c r="Y614" s="177">
        <v>0</v>
      </c>
      <c r="Z614" s="177">
        <v>0</v>
      </c>
      <c r="AA614" s="177">
        <v>0</v>
      </c>
      <c r="AB614" s="177">
        <v>0</v>
      </c>
      <c r="AC614" s="177">
        <f>86.06+5.16</f>
        <v>91.22</v>
      </c>
      <c r="AD614" s="177">
        <f>119.16+15.49</f>
        <v>134.65</v>
      </c>
      <c r="AE614" s="177">
        <f>119.16+15.49</f>
        <v>134.65</v>
      </c>
      <c r="AF614" s="177">
        <v>0</v>
      </c>
      <c r="AG614" s="177">
        <v>134.65</v>
      </c>
      <c r="AH614" s="177">
        <v>0</v>
      </c>
      <c r="AI614" s="177">
        <v>134.65</v>
      </c>
      <c r="AJ614" s="177">
        <v>43.43</v>
      </c>
      <c r="AK614" s="177">
        <v>0</v>
      </c>
      <c r="AL614" s="177"/>
      <c r="AM614" s="177"/>
      <c r="AN614" s="177"/>
      <c r="AO614" s="173">
        <f t="shared" si="73"/>
        <v>673.24999999999989</v>
      </c>
      <c r="AP614" s="177">
        <f t="shared" si="74"/>
        <v>74.810000000000059</v>
      </c>
      <c r="AQ614" s="50" t="s">
        <v>1114</v>
      </c>
      <c r="AR614" s="58" t="s">
        <v>607</v>
      </c>
    </row>
    <row r="615" spans="1:44" s="5" customFormat="1" ht="50.15" customHeight="1">
      <c r="A615" s="190" t="s">
        <v>1055</v>
      </c>
      <c r="B615" s="14" t="s">
        <v>669</v>
      </c>
      <c r="C615" s="179" t="s">
        <v>1667</v>
      </c>
      <c r="D615" s="14" t="s">
        <v>96</v>
      </c>
      <c r="E615" s="14" t="s">
        <v>1057</v>
      </c>
      <c r="F615" s="39" t="s">
        <v>1007</v>
      </c>
      <c r="G615" s="14" t="s">
        <v>1245</v>
      </c>
      <c r="H615" s="14" t="s">
        <v>33</v>
      </c>
      <c r="I615" s="191">
        <v>41509</v>
      </c>
      <c r="J615" s="177">
        <v>748.06</v>
      </c>
      <c r="K615" s="177">
        <f t="shared" si="77"/>
        <v>74.805999999999997</v>
      </c>
      <c r="L615" s="177">
        <f t="shared" si="78"/>
        <v>673.25399999999991</v>
      </c>
      <c r="M615" s="177">
        <v>0</v>
      </c>
      <c r="N615" s="177">
        <v>0</v>
      </c>
      <c r="O615" s="177">
        <v>0</v>
      </c>
      <c r="P615" s="177">
        <v>0</v>
      </c>
      <c r="Q615" s="177">
        <v>0</v>
      </c>
      <c r="R615" s="177">
        <v>0</v>
      </c>
      <c r="S615" s="177">
        <v>0</v>
      </c>
      <c r="T615" s="177">
        <v>0</v>
      </c>
      <c r="U615" s="177">
        <v>0</v>
      </c>
      <c r="V615" s="177">
        <v>0</v>
      </c>
      <c r="W615" s="177">
        <v>0</v>
      </c>
      <c r="X615" s="177">
        <v>0</v>
      </c>
      <c r="Y615" s="177">
        <v>0</v>
      </c>
      <c r="Z615" s="177">
        <v>0</v>
      </c>
      <c r="AA615" s="177">
        <v>0</v>
      </c>
      <c r="AB615" s="177">
        <v>0</v>
      </c>
      <c r="AC615" s="177">
        <f>86.06+5.16</f>
        <v>91.22</v>
      </c>
      <c r="AD615" s="177">
        <f>119.16+15.49</f>
        <v>134.65</v>
      </c>
      <c r="AE615" s="177">
        <f>119.16+15.49</f>
        <v>134.65</v>
      </c>
      <c r="AF615" s="177">
        <v>0</v>
      </c>
      <c r="AG615" s="177">
        <v>134.65</v>
      </c>
      <c r="AH615" s="177">
        <v>0</v>
      </c>
      <c r="AI615" s="177">
        <v>134.65</v>
      </c>
      <c r="AJ615" s="177">
        <v>43.43</v>
      </c>
      <c r="AK615" s="177">
        <v>0</v>
      </c>
      <c r="AL615" s="177"/>
      <c r="AM615" s="177"/>
      <c r="AN615" s="177"/>
      <c r="AO615" s="173">
        <f t="shared" si="73"/>
        <v>673.24999999999989</v>
      </c>
      <c r="AP615" s="177">
        <f t="shared" si="74"/>
        <v>74.810000000000059</v>
      </c>
      <c r="AQ615" s="50" t="s">
        <v>1301</v>
      </c>
      <c r="AR615" s="58" t="s">
        <v>129</v>
      </c>
    </row>
    <row r="616" spans="1:44" s="5" customFormat="1" ht="50.15" customHeight="1">
      <c r="A616" s="174" t="s">
        <v>1067</v>
      </c>
      <c r="B616" s="14" t="s">
        <v>387</v>
      </c>
      <c r="C616" s="39" t="s">
        <v>1008</v>
      </c>
      <c r="D616" s="14" t="s">
        <v>99</v>
      </c>
      <c r="E616" s="14" t="s">
        <v>1068</v>
      </c>
      <c r="F616" s="39" t="s">
        <v>1009</v>
      </c>
      <c r="G616" s="14" t="s">
        <v>1245</v>
      </c>
      <c r="H616" s="14" t="s">
        <v>25</v>
      </c>
      <c r="I616" s="191">
        <v>41486</v>
      </c>
      <c r="J616" s="177">
        <v>15462.05</v>
      </c>
      <c r="K616" s="177">
        <f t="shared" si="77"/>
        <v>1546.2049999999999</v>
      </c>
      <c r="L616" s="177">
        <f t="shared" si="78"/>
        <v>13915.844999999999</v>
      </c>
      <c r="M616" s="177">
        <v>0</v>
      </c>
      <c r="N616" s="177">
        <v>0</v>
      </c>
      <c r="O616" s="177">
        <v>0</v>
      </c>
      <c r="P616" s="177">
        <v>0</v>
      </c>
      <c r="Q616" s="177">
        <v>0</v>
      </c>
      <c r="R616" s="177">
        <v>0</v>
      </c>
      <c r="S616" s="177">
        <v>0</v>
      </c>
      <c r="T616" s="177">
        <v>0</v>
      </c>
      <c r="U616" s="177">
        <v>0</v>
      </c>
      <c r="V616" s="177">
        <v>0</v>
      </c>
      <c r="W616" s="177">
        <v>0</v>
      </c>
      <c r="X616" s="177">
        <v>0</v>
      </c>
      <c r="Y616" s="177">
        <v>0</v>
      </c>
      <c r="Z616" s="177">
        <v>0</v>
      </c>
      <c r="AA616" s="177">
        <v>0</v>
      </c>
      <c r="AB616" s="177">
        <v>0</v>
      </c>
      <c r="AC616" s="177">
        <v>1138.79</v>
      </c>
      <c r="AD616" s="177">
        <f>2462.98+320.19</f>
        <v>2783.17</v>
      </c>
      <c r="AE616" s="177">
        <f>2462.98+320.19</f>
        <v>2783.17</v>
      </c>
      <c r="AF616" s="177">
        <v>0</v>
      </c>
      <c r="AG616" s="177">
        <f>2462.98+320.19</f>
        <v>2783.17</v>
      </c>
      <c r="AH616" s="177">
        <v>0</v>
      </c>
      <c r="AI616" s="177">
        <v>2783.17</v>
      </c>
      <c r="AJ616" s="177">
        <v>1644.37</v>
      </c>
      <c r="AK616" s="177">
        <v>0</v>
      </c>
      <c r="AL616" s="177"/>
      <c r="AM616" s="177"/>
      <c r="AN616" s="177"/>
      <c r="AO616" s="173">
        <f t="shared" si="73"/>
        <v>13915.84</v>
      </c>
      <c r="AP616" s="177">
        <f t="shared" si="74"/>
        <v>1546.2099999999991</v>
      </c>
      <c r="AQ616" s="50" t="s">
        <v>119</v>
      </c>
      <c r="AR616" s="58" t="s">
        <v>1581</v>
      </c>
    </row>
    <row r="617" spans="1:44" s="5" customFormat="1" ht="50.15" customHeight="1">
      <c r="A617" s="174" t="s">
        <v>1118</v>
      </c>
      <c r="B617" s="14" t="s">
        <v>398</v>
      </c>
      <c r="C617" s="14" t="s">
        <v>1119</v>
      </c>
      <c r="D617" s="14" t="s">
        <v>96</v>
      </c>
      <c r="E617" s="14" t="s">
        <v>1120</v>
      </c>
      <c r="F617" s="199">
        <v>2920</v>
      </c>
      <c r="G617" s="14" t="s">
        <v>1245</v>
      </c>
      <c r="H617" s="39" t="s">
        <v>10</v>
      </c>
      <c r="I617" s="191">
        <v>41676</v>
      </c>
      <c r="J617" s="177">
        <v>1584.92</v>
      </c>
      <c r="K617" s="177">
        <f t="shared" si="77"/>
        <v>158.49200000000002</v>
      </c>
      <c r="L617" s="177">
        <f t="shared" si="78"/>
        <v>1426.4280000000001</v>
      </c>
      <c r="M617" s="177">
        <v>0</v>
      </c>
      <c r="N617" s="177">
        <v>0</v>
      </c>
      <c r="O617" s="177">
        <v>0</v>
      </c>
      <c r="P617" s="177">
        <v>0</v>
      </c>
      <c r="Q617" s="177">
        <v>0</v>
      </c>
      <c r="R617" s="177">
        <v>0</v>
      </c>
      <c r="S617" s="177">
        <v>0</v>
      </c>
      <c r="T617" s="177">
        <v>0</v>
      </c>
      <c r="U617" s="177">
        <v>0</v>
      </c>
      <c r="V617" s="177">
        <v>0</v>
      </c>
      <c r="W617" s="177">
        <v>0</v>
      </c>
      <c r="X617" s="177">
        <v>0</v>
      </c>
      <c r="Y617" s="177">
        <v>0</v>
      </c>
      <c r="Z617" s="177">
        <v>0</v>
      </c>
      <c r="AA617" s="177">
        <v>0</v>
      </c>
      <c r="AB617" s="177">
        <f>0</f>
        <v>0</v>
      </c>
      <c r="AC617" s="177">
        <v>0</v>
      </c>
      <c r="AD617" s="177">
        <v>261.52</v>
      </c>
      <c r="AE617" s="177">
        <v>285.27999999999997</v>
      </c>
      <c r="AF617" s="177">
        <v>0</v>
      </c>
      <c r="AG617" s="177">
        <f>252.46+32.82</f>
        <v>285.28000000000003</v>
      </c>
      <c r="AH617" s="177">
        <v>0</v>
      </c>
      <c r="AI617" s="177">
        <v>285.27999999999997</v>
      </c>
      <c r="AJ617" s="177">
        <v>285.27999999999997</v>
      </c>
      <c r="AK617" s="177">
        <v>23.79</v>
      </c>
      <c r="AL617" s="177"/>
      <c r="AM617" s="177"/>
      <c r="AN617" s="177"/>
      <c r="AO617" s="173">
        <f t="shared" si="73"/>
        <v>1426.4299999999998</v>
      </c>
      <c r="AP617" s="177">
        <f t="shared" si="74"/>
        <v>158.49000000000024</v>
      </c>
      <c r="AQ617" s="50" t="s">
        <v>119</v>
      </c>
      <c r="AR617" s="58" t="s">
        <v>1366</v>
      </c>
    </row>
    <row r="618" spans="1:44" s="5" customFormat="1" ht="50.15" customHeight="1">
      <c r="A618" s="190" t="s">
        <v>1121</v>
      </c>
      <c r="B618" s="14" t="s">
        <v>398</v>
      </c>
      <c r="C618" s="14" t="s">
        <v>1119</v>
      </c>
      <c r="D618" s="14" t="s">
        <v>96</v>
      </c>
      <c r="E618" s="14" t="s">
        <v>1122</v>
      </c>
      <c r="F618" s="199">
        <v>2920</v>
      </c>
      <c r="G618" s="14" t="s">
        <v>1245</v>
      </c>
      <c r="H618" s="39" t="s">
        <v>10</v>
      </c>
      <c r="I618" s="191">
        <v>41676</v>
      </c>
      <c r="J618" s="177">
        <v>1584.92</v>
      </c>
      <c r="K618" s="177">
        <f t="shared" ref="K618:K620" si="81">J618*10%</f>
        <v>158.49200000000002</v>
      </c>
      <c r="L618" s="177">
        <f t="shared" ref="L618:L620" si="82">J618-K618</f>
        <v>1426.4280000000001</v>
      </c>
      <c r="M618" s="177">
        <v>0</v>
      </c>
      <c r="N618" s="177">
        <v>0</v>
      </c>
      <c r="O618" s="177">
        <v>0</v>
      </c>
      <c r="P618" s="177">
        <v>0</v>
      </c>
      <c r="Q618" s="177">
        <v>0</v>
      </c>
      <c r="R618" s="177">
        <v>0</v>
      </c>
      <c r="S618" s="177">
        <v>0</v>
      </c>
      <c r="T618" s="177">
        <v>0</v>
      </c>
      <c r="U618" s="177">
        <v>0</v>
      </c>
      <c r="V618" s="177">
        <v>0</v>
      </c>
      <c r="W618" s="177">
        <v>0</v>
      </c>
      <c r="X618" s="177">
        <v>0</v>
      </c>
      <c r="Y618" s="177">
        <v>0</v>
      </c>
      <c r="Z618" s="177">
        <v>0</v>
      </c>
      <c r="AA618" s="177">
        <v>0</v>
      </c>
      <c r="AB618" s="177">
        <f>0</f>
        <v>0</v>
      </c>
      <c r="AC618" s="177">
        <v>0</v>
      </c>
      <c r="AD618" s="177">
        <v>261.52</v>
      </c>
      <c r="AE618" s="177">
        <v>285.27999999999997</v>
      </c>
      <c r="AF618" s="177">
        <v>0</v>
      </c>
      <c r="AG618" s="177">
        <f>252.46+32.82</f>
        <v>285.28000000000003</v>
      </c>
      <c r="AH618" s="177">
        <v>0</v>
      </c>
      <c r="AI618" s="177">
        <v>285.27999999999997</v>
      </c>
      <c r="AJ618" s="177">
        <v>285.27999999999997</v>
      </c>
      <c r="AK618" s="177">
        <v>23.79</v>
      </c>
      <c r="AL618" s="177"/>
      <c r="AM618" s="177"/>
      <c r="AN618" s="177"/>
      <c r="AO618" s="173">
        <f t="shared" si="73"/>
        <v>1426.4299999999998</v>
      </c>
      <c r="AP618" s="177">
        <f t="shared" si="74"/>
        <v>158.49000000000024</v>
      </c>
      <c r="AQ618" s="50" t="s">
        <v>119</v>
      </c>
      <c r="AR618" s="58" t="s">
        <v>1366</v>
      </c>
    </row>
    <row r="619" spans="1:44" s="5" customFormat="1" ht="50.15" customHeight="1">
      <c r="A619" s="190" t="s">
        <v>1123</v>
      </c>
      <c r="B619" s="14" t="s">
        <v>1124</v>
      </c>
      <c r="C619" s="14" t="s">
        <v>1119</v>
      </c>
      <c r="D619" s="14" t="s">
        <v>96</v>
      </c>
      <c r="E619" s="14" t="s">
        <v>1125</v>
      </c>
      <c r="F619" s="199">
        <v>2920</v>
      </c>
      <c r="G619" s="14" t="s">
        <v>1245</v>
      </c>
      <c r="H619" s="39" t="s">
        <v>10</v>
      </c>
      <c r="I619" s="191">
        <v>41676</v>
      </c>
      <c r="J619" s="177">
        <v>2615.42</v>
      </c>
      <c r="K619" s="177">
        <f t="shared" si="81"/>
        <v>261.54200000000003</v>
      </c>
      <c r="L619" s="177">
        <f t="shared" si="82"/>
        <v>2353.8780000000002</v>
      </c>
      <c r="M619" s="177">
        <v>0</v>
      </c>
      <c r="N619" s="177">
        <v>0</v>
      </c>
      <c r="O619" s="177">
        <v>0</v>
      </c>
      <c r="P619" s="177">
        <v>0</v>
      </c>
      <c r="Q619" s="177">
        <v>0</v>
      </c>
      <c r="R619" s="177">
        <v>0</v>
      </c>
      <c r="S619" s="177">
        <v>0</v>
      </c>
      <c r="T619" s="177">
        <v>0</v>
      </c>
      <c r="U619" s="177">
        <v>0</v>
      </c>
      <c r="V619" s="177">
        <v>0</v>
      </c>
      <c r="W619" s="177">
        <v>0</v>
      </c>
      <c r="X619" s="177">
        <v>0</v>
      </c>
      <c r="Y619" s="177">
        <v>0</v>
      </c>
      <c r="Z619" s="177">
        <v>0</v>
      </c>
      <c r="AA619" s="177">
        <v>0</v>
      </c>
      <c r="AB619" s="177">
        <v>0</v>
      </c>
      <c r="AC619" s="177">
        <v>0</v>
      </c>
      <c r="AD619" s="177">
        <v>431.55</v>
      </c>
      <c r="AE619" s="177">
        <v>470.78</v>
      </c>
      <c r="AF619" s="177">
        <v>0</v>
      </c>
      <c r="AG619" s="177">
        <f>416.62+54.16</f>
        <v>470.78</v>
      </c>
      <c r="AH619" s="177">
        <v>0</v>
      </c>
      <c r="AI619" s="177">
        <v>470.78</v>
      </c>
      <c r="AJ619" s="177">
        <v>470.78</v>
      </c>
      <c r="AK619" s="177">
        <v>39.21</v>
      </c>
      <c r="AL619" s="177"/>
      <c r="AM619" s="177"/>
      <c r="AN619" s="177"/>
      <c r="AO619" s="173">
        <f t="shared" si="73"/>
        <v>2353.88</v>
      </c>
      <c r="AP619" s="177">
        <f t="shared" si="74"/>
        <v>261.53999999999996</v>
      </c>
      <c r="AQ619" s="50" t="s">
        <v>1334</v>
      </c>
      <c r="AR619" s="58" t="s">
        <v>1363</v>
      </c>
    </row>
    <row r="620" spans="1:44" s="5" customFormat="1" ht="50.15" customHeight="1">
      <c r="A620" s="190" t="s">
        <v>1126</v>
      </c>
      <c r="B620" s="14" t="s">
        <v>1124</v>
      </c>
      <c r="C620" s="14" t="s">
        <v>1119</v>
      </c>
      <c r="D620" s="14" t="s">
        <v>96</v>
      </c>
      <c r="E620" s="14" t="s">
        <v>1127</v>
      </c>
      <c r="F620" s="199">
        <v>2920</v>
      </c>
      <c r="G620" s="14" t="s">
        <v>1245</v>
      </c>
      <c r="H620" s="39" t="s">
        <v>10</v>
      </c>
      <c r="I620" s="191">
        <v>41676</v>
      </c>
      <c r="J620" s="177">
        <v>2615.42</v>
      </c>
      <c r="K620" s="177">
        <f t="shared" si="81"/>
        <v>261.54200000000003</v>
      </c>
      <c r="L620" s="177">
        <f t="shared" si="82"/>
        <v>2353.8780000000002</v>
      </c>
      <c r="M620" s="177">
        <v>0</v>
      </c>
      <c r="N620" s="177">
        <v>0</v>
      </c>
      <c r="O620" s="177">
        <v>0</v>
      </c>
      <c r="P620" s="177">
        <v>0</v>
      </c>
      <c r="Q620" s="177">
        <v>0</v>
      </c>
      <c r="R620" s="177">
        <v>0</v>
      </c>
      <c r="S620" s="177">
        <v>0</v>
      </c>
      <c r="T620" s="177">
        <v>0</v>
      </c>
      <c r="U620" s="177">
        <v>0</v>
      </c>
      <c r="V620" s="177">
        <v>0</v>
      </c>
      <c r="W620" s="177">
        <v>0</v>
      </c>
      <c r="X620" s="177">
        <v>0</v>
      </c>
      <c r="Y620" s="177">
        <v>0</v>
      </c>
      <c r="Z620" s="177">
        <v>0</v>
      </c>
      <c r="AA620" s="177">
        <v>0</v>
      </c>
      <c r="AB620" s="177">
        <v>0</v>
      </c>
      <c r="AC620" s="177">
        <v>0</v>
      </c>
      <c r="AD620" s="177">
        <v>431.55</v>
      </c>
      <c r="AE620" s="177">
        <v>470.78</v>
      </c>
      <c r="AF620" s="177">
        <v>0</v>
      </c>
      <c r="AG620" s="177">
        <f>416.62+54.16</f>
        <v>470.78</v>
      </c>
      <c r="AH620" s="177">
        <v>0</v>
      </c>
      <c r="AI620" s="177">
        <v>470.78</v>
      </c>
      <c r="AJ620" s="177">
        <v>470.78</v>
      </c>
      <c r="AK620" s="177">
        <v>39.21</v>
      </c>
      <c r="AL620" s="177"/>
      <c r="AM620" s="177"/>
      <c r="AN620" s="177"/>
      <c r="AO620" s="173">
        <f t="shared" si="73"/>
        <v>2353.88</v>
      </c>
      <c r="AP620" s="177">
        <f t="shared" si="74"/>
        <v>261.53999999999996</v>
      </c>
      <c r="AQ620" s="50" t="s">
        <v>1334</v>
      </c>
      <c r="AR620" s="58" t="s">
        <v>1363</v>
      </c>
    </row>
    <row r="621" spans="1:44" s="5" customFormat="1" ht="50.15" customHeight="1">
      <c r="A621" s="174" t="s">
        <v>1112</v>
      </c>
      <c r="B621" s="39" t="s">
        <v>1010</v>
      </c>
      <c r="C621" s="39" t="s">
        <v>1011</v>
      </c>
      <c r="D621" s="14" t="s">
        <v>1012</v>
      </c>
      <c r="E621" s="39" t="s">
        <v>1051</v>
      </c>
      <c r="F621" s="14" t="s">
        <v>1013</v>
      </c>
      <c r="G621" s="14" t="s">
        <v>1245</v>
      </c>
      <c r="H621" s="14" t="s">
        <v>25</v>
      </c>
      <c r="I621" s="191">
        <v>41541</v>
      </c>
      <c r="J621" s="177">
        <v>48780.14</v>
      </c>
      <c r="K621" s="177">
        <f t="shared" ref="K621" si="83">+J621*0.1</f>
        <v>4878.0140000000001</v>
      </c>
      <c r="L621" s="177">
        <f t="shared" ref="L621" si="84">+J621-K621</f>
        <v>43902.125999999997</v>
      </c>
      <c r="M621" s="177">
        <v>0</v>
      </c>
      <c r="N621" s="177">
        <v>0</v>
      </c>
      <c r="O621" s="177">
        <v>0</v>
      </c>
      <c r="P621" s="177">
        <v>0</v>
      </c>
      <c r="Q621" s="177">
        <v>0</v>
      </c>
      <c r="R621" s="177">
        <v>0</v>
      </c>
      <c r="S621" s="177">
        <v>0</v>
      </c>
      <c r="T621" s="177">
        <v>0</v>
      </c>
      <c r="U621" s="177">
        <v>0</v>
      </c>
      <c r="V621" s="177">
        <v>0</v>
      </c>
      <c r="W621" s="177">
        <v>0</v>
      </c>
      <c r="X621" s="177">
        <v>0</v>
      </c>
      <c r="Y621" s="177">
        <v>0</v>
      </c>
      <c r="Z621" s="177">
        <v>0</v>
      </c>
      <c r="AA621" s="177">
        <v>0</v>
      </c>
      <c r="AB621" s="177">
        <v>0</v>
      </c>
      <c r="AC621" s="177">
        <f>3237.61+420.89</f>
        <v>3658.5</v>
      </c>
      <c r="AD621" s="177">
        <f>7770.29+1010.14</f>
        <v>8780.43</v>
      </c>
      <c r="AE621" s="177">
        <f>7770.29+1010.14</f>
        <v>8780.43</v>
      </c>
      <c r="AF621" s="177">
        <v>0</v>
      </c>
      <c r="AG621" s="177">
        <v>8780.43</v>
      </c>
      <c r="AH621" s="177">
        <v>0</v>
      </c>
      <c r="AI621" s="177">
        <v>8780.43</v>
      </c>
      <c r="AJ621" s="177">
        <v>5121.91</v>
      </c>
      <c r="AK621" s="177">
        <v>0</v>
      </c>
      <c r="AL621" s="177"/>
      <c r="AM621" s="177"/>
      <c r="AN621" s="177"/>
      <c r="AO621" s="173">
        <f t="shared" si="73"/>
        <v>43902.130000000005</v>
      </c>
      <c r="AP621" s="177">
        <f t="shared" si="74"/>
        <v>4878.0099999999948</v>
      </c>
      <c r="AQ621" s="50" t="s">
        <v>119</v>
      </c>
      <c r="AR621" s="58" t="s">
        <v>1679</v>
      </c>
    </row>
    <row r="622" spans="1:44" s="5" customFormat="1" ht="50.15" customHeight="1">
      <c r="A622" s="190" t="s">
        <v>667</v>
      </c>
      <c r="B622" s="14" t="s">
        <v>665</v>
      </c>
      <c r="C622" s="14" t="s">
        <v>1244</v>
      </c>
      <c r="D622" s="14" t="s">
        <v>162</v>
      </c>
      <c r="E622" s="14">
        <v>48757881</v>
      </c>
      <c r="F622" s="39" t="s">
        <v>666</v>
      </c>
      <c r="G622" s="14" t="s">
        <v>1244</v>
      </c>
      <c r="H622" s="14" t="s">
        <v>10</v>
      </c>
      <c r="I622" s="175">
        <v>40724</v>
      </c>
      <c r="J622" s="177">
        <v>1083.67</v>
      </c>
      <c r="K622" s="177">
        <f t="shared" ref="K622:K623" si="85">+J622*0.1</f>
        <v>108.36700000000002</v>
      </c>
      <c r="L622" s="177">
        <f t="shared" ref="L622:L623" si="86">+J622-K622</f>
        <v>975.30300000000011</v>
      </c>
      <c r="M622" s="177">
        <v>0</v>
      </c>
      <c r="N622" s="177">
        <v>0</v>
      </c>
      <c r="O622" s="177">
        <v>0</v>
      </c>
      <c r="P622" s="177">
        <v>0</v>
      </c>
      <c r="Q622" s="177">
        <v>0</v>
      </c>
      <c r="R622" s="177">
        <v>0</v>
      </c>
      <c r="S622" s="177">
        <v>0</v>
      </c>
      <c r="T622" s="177">
        <v>0</v>
      </c>
      <c r="U622" s="177">
        <v>0</v>
      </c>
      <c r="V622" s="177">
        <v>0</v>
      </c>
      <c r="W622" s="177">
        <v>0</v>
      </c>
      <c r="X622" s="177">
        <v>0</v>
      </c>
      <c r="Y622" s="177">
        <v>0</v>
      </c>
      <c r="Z622" s="177">
        <v>120.29</v>
      </c>
      <c r="AA622" s="177">
        <v>195.06</v>
      </c>
      <c r="AB622" s="177">
        <v>-11.09</v>
      </c>
      <c r="AC622" s="177">
        <v>195.06</v>
      </c>
      <c r="AD622" s="177">
        <v>195.06</v>
      </c>
      <c r="AE622" s="177">
        <v>183.39</v>
      </c>
      <c r="AF622" s="177">
        <v>0</v>
      </c>
      <c r="AG622" s="177">
        <v>97.53</v>
      </c>
      <c r="AH622" s="177">
        <v>0</v>
      </c>
      <c r="AI622" s="177">
        <v>0</v>
      </c>
      <c r="AJ622" s="177">
        <v>0</v>
      </c>
      <c r="AK622" s="177">
        <v>0</v>
      </c>
      <c r="AL622" s="177"/>
      <c r="AM622" s="177"/>
      <c r="AN622" s="177"/>
      <c r="AO622" s="173">
        <f t="shared" si="73"/>
        <v>975.30000000000007</v>
      </c>
      <c r="AP622" s="177">
        <f t="shared" si="74"/>
        <v>108.37</v>
      </c>
      <c r="AQ622" s="50" t="s">
        <v>1803</v>
      </c>
      <c r="AR622" s="58" t="s">
        <v>1936</v>
      </c>
    </row>
    <row r="623" spans="1:44" s="5" customFormat="1" ht="50.15" customHeight="1" thickBot="1">
      <c r="A623" s="182" t="s">
        <v>668</v>
      </c>
      <c r="B623" s="224" t="s">
        <v>669</v>
      </c>
      <c r="C623" s="224" t="s">
        <v>1244</v>
      </c>
      <c r="D623" s="224" t="s">
        <v>96</v>
      </c>
      <c r="E623" s="224" t="s">
        <v>670</v>
      </c>
      <c r="F623" s="183" t="s">
        <v>369</v>
      </c>
      <c r="G623" s="224" t="s">
        <v>1244</v>
      </c>
      <c r="H623" s="224" t="s">
        <v>32</v>
      </c>
      <c r="I623" s="184">
        <v>40502</v>
      </c>
      <c r="J623" s="186">
        <v>749.19</v>
      </c>
      <c r="K623" s="186">
        <f t="shared" si="85"/>
        <v>74.919000000000011</v>
      </c>
      <c r="L623" s="186">
        <f t="shared" si="86"/>
        <v>674.27100000000007</v>
      </c>
      <c r="M623" s="186">
        <v>0</v>
      </c>
      <c r="N623" s="186">
        <v>0</v>
      </c>
      <c r="O623" s="186">
        <v>0</v>
      </c>
      <c r="P623" s="186">
        <v>0</v>
      </c>
      <c r="Q623" s="186">
        <v>0</v>
      </c>
      <c r="R623" s="186">
        <v>0</v>
      </c>
      <c r="S623" s="186">
        <v>0</v>
      </c>
      <c r="T623" s="186">
        <v>0</v>
      </c>
      <c r="U623" s="186">
        <v>0</v>
      </c>
      <c r="V623" s="186">
        <v>0</v>
      </c>
      <c r="W623" s="186">
        <v>0</v>
      </c>
      <c r="X623" s="186">
        <v>0</v>
      </c>
      <c r="Y623" s="186">
        <v>0</v>
      </c>
      <c r="Z623" s="186">
        <v>144.59</v>
      </c>
      <c r="AA623" s="186">
        <v>134.85</v>
      </c>
      <c r="AB623" s="186">
        <v>6.75</v>
      </c>
      <c r="AC623" s="186">
        <v>134.85</v>
      </c>
      <c r="AD623" s="186">
        <v>134.85</v>
      </c>
      <c r="AE623" s="186">
        <v>118.38</v>
      </c>
      <c r="AF623" s="186">
        <v>0</v>
      </c>
      <c r="AG623" s="186">
        <v>0</v>
      </c>
      <c r="AH623" s="186">
        <v>0</v>
      </c>
      <c r="AI623" s="186">
        <v>0</v>
      </c>
      <c r="AJ623" s="186">
        <v>0</v>
      </c>
      <c r="AK623" s="186">
        <v>0</v>
      </c>
      <c r="AL623" s="186"/>
      <c r="AM623" s="186"/>
      <c r="AN623" s="186"/>
      <c r="AO623" s="173">
        <f t="shared" ref="AO623" si="87">SUM(M623:AN623)</f>
        <v>674.27</v>
      </c>
      <c r="AP623" s="186">
        <f>J623-AO623</f>
        <v>74.920000000000073</v>
      </c>
      <c r="AQ623" s="52"/>
      <c r="AR623" s="59"/>
    </row>
    <row r="624" spans="1:44" s="7" customFormat="1" ht="49.5" customHeight="1" thickBot="1">
      <c r="A624" s="270" t="s">
        <v>420</v>
      </c>
      <c r="B624" s="271"/>
      <c r="C624" s="271"/>
      <c r="D624" s="271"/>
      <c r="E624" s="271"/>
      <c r="F624" s="271"/>
      <c r="G624" s="271"/>
      <c r="H624" s="271"/>
      <c r="I624" s="99"/>
      <c r="J624" s="100">
        <f t="shared" ref="J624:AN624" si="88">SUM(J38:J623)</f>
        <v>1745292.9300000004</v>
      </c>
      <c r="K624" s="100">
        <f t="shared" si="88"/>
        <v>174529.29300000038</v>
      </c>
      <c r="L624" s="100">
        <f t="shared" si="88"/>
        <v>1570763.6370000027</v>
      </c>
      <c r="M624" s="100">
        <f t="shared" si="88"/>
        <v>0</v>
      </c>
      <c r="N624" s="100">
        <f t="shared" si="88"/>
        <v>0</v>
      </c>
      <c r="O624" s="100">
        <f t="shared" si="88"/>
        <v>0</v>
      </c>
      <c r="P624" s="100">
        <f t="shared" si="88"/>
        <v>0</v>
      </c>
      <c r="Q624" s="100">
        <f t="shared" si="88"/>
        <v>900.42000000000007</v>
      </c>
      <c r="R624" s="100">
        <f t="shared" si="88"/>
        <v>4868.3999999999996</v>
      </c>
      <c r="S624" s="100">
        <f t="shared" si="88"/>
        <v>3274.81</v>
      </c>
      <c r="T624" s="100">
        <f t="shared" si="88"/>
        <v>3614.96</v>
      </c>
      <c r="U624" s="100">
        <f t="shared" si="88"/>
        <v>2678.7299999999996</v>
      </c>
      <c r="V624" s="100">
        <f t="shared" si="88"/>
        <v>2572.14</v>
      </c>
      <c r="W624" s="100">
        <f t="shared" si="88"/>
        <v>8743.82</v>
      </c>
      <c r="X624" s="100">
        <f t="shared" si="88"/>
        <v>19630.63</v>
      </c>
      <c r="Y624" s="100">
        <f t="shared" si="88"/>
        <v>21175.569999999985</v>
      </c>
      <c r="Z624" s="100">
        <f t="shared" si="88"/>
        <v>37600.049999999981</v>
      </c>
      <c r="AA624" s="100">
        <f t="shared" si="88"/>
        <v>88502.722999999896</v>
      </c>
      <c r="AB624" s="100">
        <f t="shared" si="88"/>
        <v>-308.28999999999996</v>
      </c>
      <c r="AC624" s="100">
        <f t="shared" si="88"/>
        <v>53822.839999999887</v>
      </c>
      <c r="AD624" s="100">
        <f t="shared" si="88"/>
        <v>85189.079999999958</v>
      </c>
      <c r="AE624" s="100">
        <f t="shared" si="88"/>
        <v>206374.43999999986</v>
      </c>
      <c r="AF624" s="100">
        <f t="shared" si="88"/>
        <v>9609.630000000001</v>
      </c>
      <c r="AG624" s="100">
        <f t="shared" si="88"/>
        <v>136293.06000000017</v>
      </c>
      <c r="AH624" s="100">
        <f t="shared" si="88"/>
        <v>-849.68999999999994</v>
      </c>
      <c r="AI624" s="100">
        <f t="shared" si="88"/>
        <v>126386.51000000004</v>
      </c>
      <c r="AJ624" s="100">
        <f t="shared" si="88"/>
        <v>77900.009999999907</v>
      </c>
      <c r="AK624" s="100">
        <f t="shared" si="88"/>
        <v>51282.069999999985</v>
      </c>
      <c r="AL624" s="100">
        <f t="shared" si="88"/>
        <v>72507.829999999856</v>
      </c>
      <c r="AM624" s="100">
        <f>SUM(AM38:AM623)</f>
        <v>190.65</v>
      </c>
      <c r="AN624" s="100">
        <f t="shared" si="88"/>
        <v>75340.499999999927</v>
      </c>
      <c r="AO624" s="100">
        <f>SUM(AO38:AO623)</f>
        <v>1087300.8930000025</v>
      </c>
      <c r="AP624" s="100">
        <f>SUM(AP38:AP623)</f>
        <v>657992.03700000059</v>
      </c>
      <c r="AQ624" s="66"/>
      <c r="AR624" s="67"/>
    </row>
    <row r="625" spans="1:44" s="7" customFormat="1" ht="49.5" customHeight="1" thickBot="1">
      <c r="A625" s="211" t="s">
        <v>2491</v>
      </c>
      <c r="B625" s="212" t="s">
        <v>2492</v>
      </c>
      <c r="C625" s="37" t="s">
        <v>1746</v>
      </c>
      <c r="D625" s="213" t="s">
        <v>363</v>
      </c>
      <c r="E625" s="213" t="s">
        <v>2447</v>
      </c>
      <c r="F625" s="213" t="s">
        <v>2105</v>
      </c>
      <c r="G625" s="37" t="s">
        <v>1104</v>
      </c>
      <c r="H625" s="205" t="s">
        <v>33</v>
      </c>
      <c r="I625" s="206">
        <v>44552</v>
      </c>
      <c r="J625" s="214">
        <v>3400</v>
      </c>
      <c r="K625" s="204">
        <f t="shared" ref="K625" si="89">+J625*0.1</f>
        <v>340</v>
      </c>
      <c r="L625" s="204">
        <f t="shared" ref="L625" si="90">+J625-K625</f>
        <v>3060</v>
      </c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04"/>
      <c r="AH625" s="204"/>
      <c r="AI625" s="204"/>
      <c r="AJ625" s="204"/>
      <c r="AK625" s="204"/>
      <c r="AL625" s="204">
        <v>0</v>
      </c>
      <c r="AM625" s="204"/>
      <c r="AN625" s="204">
        <v>0</v>
      </c>
      <c r="AO625" s="215">
        <v>0</v>
      </c>
      <c r="AP625" s="204">
        <f>+J625-AO625</f>
        <v>3400</v>
      </c>
      <c r="AQ625" s="157"/>
      <c r="AR625" s="158"/>
    </row>
    <row r="626" spans="1:44" s="7" customFormat="1" ht="49.5" customHeight="1">
      <c r="A626" s="276" t="s">
        <v>2483</v>
      </c>
      <c r="B626" s="277"/>
      <c r="C626" s="277"/>
      <c r="D626" s="277"/>
      <c r="E626" s="277"/>
      <c r="F626" s="277"/>
      <c r="G626" s="277"/>
      <c r="H626" s="278"/>
      <c r="I626" s="99"/>
      <c r="J626" s="100">
        <f>+J624+J625</f>
        <v>1748692.9300000004</v>
      </c>
      <c r="K626" s="100">
        <f t="shared" ref="K626:AP626" si="91">+K624+K625</f>
        <v>174869.29300000038</v>
      </c>
      <c r="L626" s="100">
        <f t="shared" si="91"/>
        <v>1573823.6370000027</v>
      </c>
      <c r="M626" s="100">
        <f t="shared" si="91"/>
        <v>0</v>
      </c>
      <c r="N626" s="100">
        <f t="shared" si="91"/>
        <v>0</v>
      </c>
      <c r="O626" s="100">
        <f t="shared" si="91"/>
        <v>0</v>
      </c>
      <c r="P626" s="100">
        <f t="shared" si="91"/>
        <v>0</v>
      </c>
      <c r="Q626" s="100">
        <f t="shared" si="91"/>
        <v>900.42000000000007</v>
      </c>
      <c r="R626" s="100">
        <f t="shared" si="91"/>
        <v>4868.3999999999996</v>
      </c>
      <c r="S626" s="100">
        <f t="shared" si="91"/>
        <v>3274.81</v>
      </c>
      <c r="T626" s="100">
        <f t="shared" si="91"/>
        <v>3614.96</v>
      </c>
      <c r="U626" s="100">
        <f t="shared" si="91"/>
        <v>2678.7299999999996</v>
      </c>
      <c r="V626" s="100">
        <f t="shared" si="91"/>
        <v>2572.14</v>
      </c>
      <c r="W626" s="100">
        <f t="shared" si="91"/>
        <v>8743.82</v>
      </c>
      <c r="X626" s="100">
        <f t="shared" si="91"/>
        <v>19630.63</v>
      </c>
      <c r="Y626" s="100">
        <f t="shared" si="91"/>
        <v>21175.569999999985</v>
      </c>
      <c r="Z626" s="100">
        <f t="shared" si="91"/>
        <v>37600.049999999981</v>
      </c>
      <c r="AA626" s="100">
        <f t="shared" si="91"/>
        <v>88502.722999999896</v>
      </c>
      <c r="AB626" s="100">
        <f t="shared" si="91"/>
        <v>-308.28999999999996</v>
      </c>
      <c r="AC626" s="100">
        <f t="shared" si="91"/>
        <v>53822.839999999887</v>
      </c>
      <c r="AD626" s="100">
        <f t="shared" si="91"/>
        <v>85189.079999999958</v>
      </c>
      <c r="AE626" s="100">
        <f t="shared" si="91"/>
        <v>206374.43999999986</v>
      </c>
      <c r="AF626" s="100">
        <f t="shared" si="91"/>
        <v>9609.630000000001</v>
      </c>
      <c r="AG626" s="100">
        <f t="shared" si="91"/>
        <v>136293.06000000017</v>
      </c>
      <c r="AH626" s="100">
        <f t="shared" si="91"/>
        <v>-849.68999999999994</v>
      </c>
      <c r="AI626" s="100">
        <f t="shared" si="91"/>
        <v>126386.51000000004</v>
      </c>
      <c r="AJ626" s="100">
        <f t="shared" si="91"/>
        <v>77900.009999999907</v>
      </c>
      <c r="AK626" s="100">
        <f t="shared" si="91"/>
        <v>51282.069999999985</v>
      </c>
      <c r="AL626" s="100">
        <f t="shared" si="91"/>
        <v>72507.829999999856</v>
      </c>
      <c r="AM626" s="100">
        <f t="shared" si="91"/>
        <v>190.65</v>
      </c>
      <c r="AN626" s="100">
        <f t="shared" si="91"/>
        <v>75340.499999999927</v>
      </c>
      <c r="AO626" s="100">
        <f>+AO624+AO625</f>
        <v>1087300.8930000025</v>
      </c>
      <c r="AP626" s="100">
        <f t="shared" si="91"/>
        <v>661392.03700000059</v>
      </c>
      <c r="AQ626" s="157"/>
      <c r="AR626" s="158"/>
    </row>
    <row r="627" spans="1:44" s="7" customFormat="1" ht="79.5" customHeight="1">
      <c r="A627" s="225" t="s">
        <v>2429</v>
      </c>
      <c r="B627" s="226" t="s">
        <v>2312</v>
      </c>
      <c r="C627" s="225" t="s">
        <v>2376</v>
      </c>
      <c r="D627" s="225"/>
      <c r="E627" s="225"/>
      <c r="F627" s="225"/>
      <c r="G627" s="225" t="s">
        <v>1104</v>
      </c>
      <c r="H627" s="225"/>
      <c r="I627" s="206">
        <v>44417</v>
      </c>
      <c r="J627" s="227">
        <v>842.92</v>
      </c>
      <c r="K627" s="227">
        <f t="shared" ref="K627" si="92">+J627*0.1</f>
        <v>84.292000000000002</v>
      </c>
      <c r="L627" s="227">
        <f t="shared" ref="L627" si="93">+J627-K627</f>
        <v>758.62799999999993</v>
      </c>
      <c r="M627" s="186">
        <v>0</v>
      </c>
      <c r="N627" s="186">
        <v>0</v>
      </c>
      <c r="O627" s="186">
        <v>0</v>
      </c>
      <c r="P627" s="186">
        <v>0</v>
      </c>
      <c r="Q627" s="186">
        <v>0</v>
      </c>
      <c r="R627" s="186">
        <v>0</v>
      </c>
      <c r="S627" s="186">
        <v>0</v>
      </c>
      <c r="T627" s="186">
        <v>0</v>
      </c>
      <c r="U627" s="186">
        <v>0</v>
      </c>
      <c r="V627" s="186">
        <v>0</v>
      </c>
      <c r="W627" s="186">
        <v>0</v>
      </c>
      <c r="X627" s="186">
        <v>0</v>
      </c>
      <c r="Y627" s="186">
        <v>0</v>
      </c>
      <c r="Z627" s="186"/>
      <c r="AA627" s="186"/>
      <c r="AB627" s="186"/>
      <c r="AC627" s="186"/>
      <c r="AD627" s="186"/>
      <c r="AE627" s="186"/>
      <c r="AF627" s="186">
        <v>0</v>
      </c>
      <c r="AG627" s="186">
        <v>0</v>
      </c>
      <c r="AH627" s="186">
        <v>0</v>
      </c>
      <c r="AI627" s="186">
        <v>0</v>
      </c>
      <c r="AJ627" s="186">
        <v>0</v>
      </c>
      <c r="AK627" s="186">
        <v>0</v>
      </c>
      <c r="AL627" s="186"/>
      <c r="AM627" s="186"/>
      <c r="AN627" s="186">
        <v>63.22</v>
      </c>
      <c r="AO627" s="186">
        <f t="shared" ref="AO627:AO658" si="94">SUM(M627:AN627)</f>
        <v>63.22</v>
      </c>
      <c r="AP627" s="227">
        <f t="shared" ref="AP627:AP658" si="95">J627-AO627</f>
        <v>779.69999999999993</v>
      </c>
      <c r="AQ627" s="101"/>
      <c r="AR627" s="102"/>
    </row>
    <row r="628" spans="1:44" s="105" customFormat="1" ht="49.5" customHeight="1">
      <c r="A628" s="272" t="s">
        <v>2377</v>
      </c>
      <c r="B628" s="272"/>
      <c r="C628" s="272"/>
      <c r="D628" s="272"/>
      <c r="E628" s="272"/>
      <c r="F628" s="272"/>
      <c r="G628" s="272"/>
      <c r="H628" s="272"/>
      <c r="I628" s="108"/>
      <c r="J628" s="23">
        <v>842.92</v>
      </c>
      <c r="K628" s="23">
        <f>+K627</f>
        <v>84.292000000000002</v>
      </c>
      <c r="L628" s="23">
        <f>+L627</f>
        <v>758.62799999999993</v>
      </c>
      <c r="M628" s="109">
        <v>0</v>
      </c>
      <c r="N628" s="109">
        <v>0</v>
      </c>
      <c r="O628" s="109">
        <v>0</v>
      </c>
      <c r="P628" s="109">
        <v>0</v>
      </c>
      <c r="Q628" s="109">
        <v>0</v>
      </c>
      <c r="R628" s="109">
        <v>0</v>
      </c>
      <c r="S628" s="109">
        <v>0</v>
      </c>
      <c r="T628" s="109">
        <v>0</v>
      </c>
      <c r="U628" s="109">
        <v>0</v>
      </c>
      <c r="V628" s="109">
        <v>0</v>
      </c>
      <c r="W628" s="109">
        <v>0</v>
      </c>
      <c r="X628" s="109">
        <v>0</v>
      </c>
      <c r="Y628" s="109">
        <v>0</v>
      </c>
      <c r="Z628" s="109">
        <v>0</v>
      </c>
      <c r="AA628" s="109">
        <v>0</v>
      </c>
      <c r="AB628" s="109">
        <v>0</v>
      </c>
      <c r="AC628" s="109">
        <v>0</v>
      </c>
      <c r="AD628" s="109">
        <v>0</v>
      </c>
      <c r="AE628" s="109">
        <v>0</v>
      </c>
      <c r="AF628" s="109">
        <v>0</v>
      </c>
      <c r="AG628" s="109">
        <v>0</v>
      </c>
      <c r="AH628" s="109">
        <v>0</v>
      </c>
      <c r="AI628" s="109">
        <v>0</v>
      </c>
      <c r="AJ628" s="109">
        <v>0</v>
      </c>
      <c r="AK628" s="109">
        <v>0</v>
      </c>
      <c r="AL628" s="23">
        <v>0</v>
      </c>
      <c r="AM628" s="23"/>
      <c r="AN628" s="161">
        <v>63.22</v>
      </c>
      <c r="AO628" s="159">
        <f>SUM(M628:AN628)</f>
        <v>63.22</v>
      </c>
      <c r="AP628" s="159">
        <f t="shared" si="95"/>
        <v>779.69999999999993</v>
      </c>
      <c r="AQ628" s="103"/>
      <c r="AR628" s="104"/>
    </row>
    <row r="629" spans="1:44" s="5" customFormat="1" ht="50.15" customHeight="1">
      <c r="A629" s="169" t="s">
        <v>422</v>
      </c>
      <c r="B629" s="170" t="s">
        <v>423</v>
      </c>
      <c r="C629" s="170" t="s">
        <v>424</v>
      </c>
      <c r="D629" s="170" t="s">
        <v>425</v>
      </c>
      <c r="E629" s="170" t="s">
        <v>426</v>
      </c>
      <c r="F629" s="170" t="s">
        <v>427</v>
      </c>
      <c r="G629" s="170" t="s">
        <v>1104</v>
      </c>
      <c r="H629" s="170" t="s">
        <v>33</v>
      </c>
      <c r="I629" s="228">
        <v>37895</v>
      </c>
      <c r="J629" s="189">
        <v>1582</v>
      </c>
      <c r="K629" s="173">
        <f t="shared" ref="K629:K659" si="96">+J629*0.1</f>
        <v>158.20000000000002</v>
      </c>
      <c r="L629" s="173">
        <f t="shared" ref="L629:L659" si="97">+J629-K629</f>
        <v>1423.8</v>
      </c>
      <c r="M629" s="189">
        <v>0</v>
      </c>
      <c r="N629" s="189">
        <v>0</v>
      </c>
      <c r="O629" s="189">
        <v>42.71</v>
      </c>
      <c r="P629" s="189">
        <v>284.76</v>
      </c>
      <c r="Q629" s="189">
        <v>284.76</v>
      </c>
      <c r="R629" s="189">
        <v>284.76</v>
      </c>
      <c r="S629" s="189">
        <v>284.76</v>
      </c>
      <c r="T629" s="189">
        <v>242.05</v>
      </c>
      <c r="U629" s="189">
        <v>0</v>
      </c>
      <c r="V629" s="189">
        <v>0</v>
      </c>
      <c r="W629" s="189">
        <v>0</v>
      </c>
      <c r="X629" s="189">
        <v>0</v>
      </c>
      <c r="Y629" s="189">
        <v>0</v>
      </c>
      <c r="Z629" s="189">
        <v>0</v>
      </c>
      <c r="AA629" s="189">
        <v>0</v>
      </c>
      <c r="AB629" s="173">
        <v>0</v>
      </c>
      <c r="AC629" s="189">
        <v>0</v>
      </c>
      <c r="AD629" s="189">
        <v>0</v>
      </c>
      <c r="AE629" s="189">
        <v>0</v>
      </c>
      <c r="AF629" s="189">
        <v>0</v>
      </c>
      <c r="AG629" s="189">
        <v>0</v>
      </c>
      <c r="AH629" s="189">
        <v>0</v>
      </c>
      <c r="AI629" s="189">
        <v>0</v>
      </c>
      <c r="AJ629" s="189">
        <v>0</v>
      </c>
      <c r="AK629" s="189">
        <v>0</v>
      </c>
      <c r="AL629" s="189"/>
      <c r="AM629" s="189"/>
      <c r="AN629" s="189"/>
      <c r="AO629" s="173">
        <f t="shared" si="94"/>
        <v>1423.8</v>
      </c>
      <c r="AP629" s="189">
        <f t="shared" si="95"/>
        <v>158.20000000000005</v>
      </c>
      <c r="AQ629" s="49" t="s">
        <v>1478</v>
      </c>
      <c r="AR629" s="60" t="s">
        <v>1936</v>
      </c>
    </row>
    <row r="630" spans="1:44" s="5" customFormat="1" ht="50.15" customHeight="1">
      <c r="A630" s="174" t="s">
        <v>428</v>
      </c>
      <c r="B630" s="39" t="s">
        <v>429</v>
      </c>
      <c r="C630" s="39" t="s">
        <v>14</v>
      </c>
      <c r="D630" s="39" t="s">
        <v>421</v>
      </c>
      <c r="E630" s="39" t="s">
        <v>430</v>
      </c>
      <c r="F630" s="39" t="s">
        <v>392</v>
      </c>
      <c r="G630" s="39" t="s">
        <v>1104</v>
      </c>
      <c r="H630" s="39" t="s">
        <v>18</v>
      </c>
      <c r="I630" s="202">
        <v>37438</v>
      </c>
      <c r="J630" s="177">
        <v>1145</v>
      </c>
      <c r="K630" s="177">
        <f t="shared" si="96"/>
        <v>114.5</v>
      </c>
      <c r="L630" s="177">
        <f>+J630-K630</f>
        <v>1030.5</v>
      </c>
      <c r="M630" s="15">
        <v>0</v>
      </c>
      <c r="N630" s="15">
        <v>0</v>
      </c>
      <c r="O630" s="15">
        <v>0</v>
      </c>
      <c r="P630" s="15">
        <v>0</v>
      </c>
      <c r="Q630" s="15">
        <v>103.05</v>
      </c>
      <c r="R630" s="15">
        <v>532.42999999999995</v>
      </c>
      <c r="S630" s="15">
        <v>206.1</v>
      </c>
      <c r="T630" s="15">
        <v>188.91528600000001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77">
        <v>0</v>
      </c>
      <c r="AC630" s="15">
        <v>0</v>
      </c>
      <c r="AD630" s="15">
        <v>0</v>
      </c>
      <c r="AE630" s="15">
        <v>0</v>
      </c>
      <c r="AF630" s="15">
        <v>0</v>
      </c>
      <c r="AG630" s="15">
        <v>0</v>
      </c>
      <c r="AH630" s="15">
        <v>0</v>
      </c>
      <c r="AI630" s="15">
        <v>0</v>
      </c>
      <c r="AJ630" s="15">
        <v>0</v>
      </c>
      <c r="AK630" s="15">
        <v>0</v>
      </c>
      <c r="AL630" s="15"/>
      <c r="AM630" s="189"/>
      <c r="AN630" s="189"/>
      <c r="AO630" s="173">
        <f t="shared" si="94"/>
        <v>1030.4952859999999</v>
      </c>
      <c r="AP630" s="15">
        <f t="shared" si="95"/>
        <v>114.50471400000015</v>
      </c>
      <c r="AQ630" s="50" t="s">
        <v>119</v>
      </c>
      <c r="AR630" s="58" t="s">
        <v>155</v>
      </c>
    </row>
    <row r="631" spans="1:44" s="5" customFormat="1" ht="50.15" customHeight="1">
      <c r="A631" s="174" t="s">
        <v>431</v>
      </c>
      <c r="B631" s="39" t="s">
        <v>429</v>
      </c>
      <c r="C631" s="39" t="s">
        <v>14</v>
      </c>
      <c r="D631" s="39" t="s">
        <v>421</v>
      </c>
      <c r="E631" s="39" t="s">
        <v>430</v>
      </c>
      <c r="F631" s="39" t="s">
        <v>406</v>
      </c>
      <c r="G631" s="39" t="s">
        <v>1104</v>
      </c>
      <c r="H631" s="39" t="s">
        <v>18</v>
      </c>
      <c r="I631" s="202">
        <v>37438</v>
      </c>
      <c r="J631" s="177">
        <v>1145</v>
      </c>
      <c r="K631" s="177">
        <f t="shared" si="96"/>
        <v>114.5</v>
      </c>
      <c r="L631" s="177">
        <f>+J631-K631</f>
        <v>1030.5</v>
      </c>
      <c r="M631" s="15">
        <v>0</v>
      </c>
      <c r="N631" s="15">
        <v>0</v>
      </c>
      <c r="O631" s="15">
        <v>0</v>
      </c>
      <c r="P631" s="15">
        <v>0</v>
      </c>
      <c r="Q631" s="15">
        <v>103.05</v>
      </c>
      <c r="R631" s="15">
        <v>532.42999999999995</v>
      </c>
      <c r="S631" s="15">
        <v>206.1</v>
      </c>
      <c r="T631" s="15">
        <v>188.91528600000001</v>
      </c>
      <c r="U631" s="15">
        <v>0</v>
      </c>
      <c r="V631" s="15">
        <v>0</v>
      </c>
      <c r="W631" s="15">
        <v>0</v>
      </c>
      <c r="X631" s="15">
        <v>0</v>
      </c>
      <c r="Y631" s="15">
        <v>0</v>
      </c>
      <c r="Z631" s="15">
        <v>0</v>
      </c>
      <c r="AA631" s="15">
        <v>0</v>
      </c>
      <c r="AB631" s="177">
        <v>0</v>
      </c>
      <c r="AC631" s="15">
        <v>0</v>
      </c>
      <c r="AD631" s="15">
        <v>0</v>
      </c>
      <c r="AE631" s="15">
        <v>0</v>
      </c>
      <c r="AF631" s="15">
        <v>0</v>
      </c>
      <c r="AG631" s="15">
        <v>0</v>
      </c>
      <c r="AH631" s="15">
        <v>0</v>
      </c>
      <c r="AI631" s="15">
        <v>0</v>
      </c>
      <c r="AJ631" s="15">
        <v>0</v>
      </c>
      <c r="AK631" s="15">
        <v>0</v>
      </c>
      <c r="AL631" s="15"/>
      <c r="AM631" s="189"/>
      <c r="AN631" s="189"/>
      <c r="AO631" s="173">
        <f t="shared" si="94"/>
        <v>1030.4952859999999</v>
      </c>
      <c r="AP631" s="15">
        <f t="shared" si="95"/>
        <v>114.50471400000015</v>
      </c>
      <c r="AQ631" s="50" t="s">
        <v>119</v>
      </c>
      <c r="AR631" s="58" t="s">
        <v>155</v>
      </c>
    </row>
    <row r="632" spans="1:44" s="5" customFormat="1" ht="50.15" customHeight="1">
      <c r="A632" s="174" t="s">
        <v>435</v>
      </c>
      <c r="B632" s="39" t="s">
        <v>432</v>
      </c>
      <c r="C632" s="39" t="s">
        <v>14</v>
      </c>
      <c r="D632" s="39" t="s">
        <v>433</v>
      </c>
      <c r="E632" s="39" t="s">
        <v>436</v>
      </c>
      <c r="F632" s="39" t="s">
        <v>434</v>
      </c>
      <c r="G632" s="39" t="s">
        <v>1104</v>
      </c>
      <c r="H632" s="39" t="s">
        <v>18</v>
      </c>
      <c r="I632" s="202">
        <v>37438</v>
      </c>
      <c r="J632" s="177">
        <v>1415</v>
      </c>
      <c r="K632" s="177">
        <f t="shared" si="96"/>
        <v>141.5</v>
      </c>
      <c r="L632" s="177">
        <f>+J632-K632</f>
        <v>1273.5</v>
      </c>
      <c r="M632" s="15">
        <v>0</v>
      </c>
      <c r="N632" s="15">
        <v>0</v>
      </c>
      <c r="O632" s="15">
        <v>0</v>
      </c>
      <c r="P632" s="15">
        <v>0</v>
      </c>
      <c r="Q632" s="15">
        <v>148.57</v>
      </c>
      <c r="R632" s="15">
        <v>254.7</v>
      </c>
      <c r="S632" s="15">
        <v>254.7</v>
      </c>
      <c r="T632" s="15">
        <v>254.7</v>
      </c>
      <c r="U632" s="15">
        <v>254.7</v>
      </c>
      <c r="V632" s="15">
        <v>106.13</v>
      </c>
      <c r="W632" s="15">
        <v>0</v>
      </c>
      <c r="X632" s="15">
        <v>0</v>
      </c>
      <c r="Y632" s="15">
        <v>0</v>
      </c>
      <c r="Z632" s="15">
        <v>0</v>
      </c>
      <c r="AA632" s="15">
        <v>0</v>
      </c>
      <c r="AB632" s="177">
        <v>0</v>
      </c>
      <c r="AC632" s="15">
        <v>0</v>
      </c>
      <c r="AD632" s="15">
        <v>0</v>
      </c>
      <c r="AE632" s="15">
        <v>0</v>
      </c>
      <c r="AF632" s="15">
        <v>0</v>
      </c>
      <c r="AG632" s="15">
        <v>0</v>
      </c>
      <c r="AH632" s="15">
        <v>0</v>
      </c>
      <c r="AI632" s="15">
        <v>0</v>
      </c>
      <c r="AJ632" s="15">
        <v>0</v>
      </c>
      <c r="AK632" s="15">
        <v>0</v>
      </c>
      <c r="AL632" s="15"/>
      <c r="AM632" s="189"/>
      <c r="AN632" s="189"/>
      <c r="AO632" s="173">
        <f t="shared" si="94"/>
        <v>1273.5</v>
      </c>
      <c r="AP632" s="15">
        <f t="shared" si="95"/>
        <v>141.5</v>
      </c>
      <c r="AQ632" s="50" t="s">
        <v>1601</v>
      </c>
      <c r="AR632" s="58" t="s">
        <v>190</v>
      </c>
    </row>
    <row r="633" spans="1:44" s="5" customFormat="1" ht="50.15" customHeight="1">
      <c r="A633" s="174" t="s">
        <v>437</v>
      </c>
      <c r="B633" s="39" t="s">
        <v>432</v>
      </c>
      <c r="C633" s="39" t="s">
        <v>14</v>
      </c>
      <c r="D633" s="39" t="s">
        <v>433</v>
      </c>
      <c r="E633" s="39" t="s">
        <v>438</v>
      </c>
      <c r="F633" s="39" t="s">
        <v>434</v>
      </c>
      <c r="G633" s="39" t="s">
        <v>1104</v>
      </c>
      <c r="H633" s="39" t="s">
        <v>18</v>
      </c>
      <c r="I633" s="202">
        <v>37438</v>
      </c>
      <c r="J633" s="177">
        <v>1415</v>
      </c>
      <c r="K633" s="177">
        <f t="shared" si="96"/>
        <v>141.5</v>
      </c>
      <c r="L633" s="177">
        <f t="shared" si="97"/>
        <v>1273.5</v>
      </c>
      <c r="M633" s="15">
        <v>0</v>
      </c>
      <c r="N633" s="15">
        <v>0</v>
      </c>
      <c r="O633" s="15">
        <v>0</v>
      </c>
      <c r="P633" s="15">
        <v>0</v>
      </c>
      <c r="Q633" s="15">
        <v>148.57</v>
      </c>
      <c r="R633" s="15">
        <v>254.7</v>
      </c>
      <c r="S633" s="15">
        <v>254.7</v>
      </c>
      <c r="T633" s="15">
        <v>254.7</v>
      </c>
      <c r="U633" s="15">
        <v>254.7</v>
      </c>
      <c r="V633" s="15">
        <v>106.13</v>
      </c>
      <c r="W633" s="15">
        <v>0</v>
      </c>
      <c r="X633" s="15">
        <v>0</v>
      </c>
      <c r="Y633" s="15">
        <v>0</v>
      </c>
      <c r="Z633" s="15">
        <v>0</v>
      </c>
      <c r="AA633" s="15">
        <v>0</v>
      </c>
      <c r="AB633" s="177">
        <v>0</v>
      </c>
      <c r="AC633" s="15">
        <v>0</v>
      </c>
      <c r="AD633" s="15">
        <v>0</v>
      </c>
      <c r="AE633" s="15">
        <v>0</v>
      </c>
      <c r="AF633" s="15">
        <v>0</v>
      </c>
      <c r="AG633" s="15">
        <v>0</v>
      </c>
      <c r="AH633" s="15">
        <v>0</v>
      </c>
      <c r="AI633" s="15">
        <v>0</v>
      </c>
      <c r="AJ633" s="15">
        <v>0</v>
      </c>
      <c r="AK633" s="15">
        <v>0</v>
      </c>
      <c r="AL633" s="15"/>
      <c r="AM633" s="189"/>
      <c r="AN633" s="189"/>
      <c r="AO633" s="173">
        <f t="shared" si="94"/>
        <v>1273.5</v>
      </c>
      <c r="AP633" s="15">
        <f t="shared" si="95"/>
        <v>141.5</v>
      </c>
      <c r="AQ633" s="50" t="s">
        <v>1282</v>
      </c>
      <c r="AR633" s="58" t="s">
        <v>154</v>
      </c>
    </row>
    <row r="634" spans="1:44" s="5" customFormat="1" ht="50.15" customHeight="1">
      <c r="A634" s="174" t="s">
        <v>1849</v>
      </c>
      <c r="B634" s="39" t="s">
        <v>432</v>
      </c>
      <c r="C634" s="39" t="s">
        <v>14</v>
      </c>
      <c r="D634" s="39" t="s">
        <v>433</v>
      </c>
      <c r="E634" s="39" t="s">
        <v>439</v>
      </c>
      <c r="F634" s="39" t="s">
        <v>434</v>
      </c>
      <c r="G634" s="39" t="s">
        <v>1104</v>
      </c>
      <c r="H634" s="39" t="s">
        <v>18</v>
      </c>
      <c r="I634" s="202">
        <v>37438</v>
      </c>
      <c r="J634" s="177">
        <v>1415</v>
      </c>
      <c r="K634" s="177">
        <f t="shared" si="96"/>
        <v>141.5</v>
      </c>
      <c r="L634" s="177">
        <f t="shared" si="97"/>
        <v>1273.5</v>
      </c>
      <c r="M634" s="15">
        <v>0</v>
      </c>
      <c r="N634" s="15">
        <v>0</v>
      </c>
      <c r="O634" s="15">
        <v>0</v>
      </c>
      <c r="P634" s="15">
        <v>0</v>
      </c>
      <c r="Q634" s="15">
        <v>148.57</v>
      </c>
      <c r="R634" s="15">
        <v>254.7</v>
      </c>
      <c r="S634" s="15">
        <v>254.7</v>
      </c>
      <c r="T634" s="15">
        <v>254.7</v>
      </c>
      <c r="U634" s="15">
        <v>254.7</v>
      </c>
      <c r="V634" s="15">
        <v>106.13</v>
      </c>
      <c r="W634" s="15">
        <v>0</v>
      </c>
      <c r="X634" s="15">
        <v>0</v>
      </c>
      <c r="Y634" s="15">
        <v>0</v>
      </c>
      <c r="Z634" s="15">
        <v>0</v>
      </c>
      <c r="AA634" s="15">
        <v>0</v>
      </c>
      <c r="AB634" s="177">
        <v>0</v>
      </c>
      <c r="AC634" s="15">
        <v>0</v>
      </c>
      <c r="AD634" s="15">
        <v>0</v>
      </c>
      <c r="AE634" s="15">
        <v>0</v>
      </c>
      <c r="AF634" s="15">
        <v>0</v>
      </c>
      <c r="AG634" s="15">
        <v>0</v>
      </c>
      <c r="AH634" s="15">
        <v>0</v>
      </c>
      <c r="AI634" s="15">
        <v>0</v>
      </c>
      <c r="AJ634" s="15">
        <v>0</v>
      </c>
      <c r="AK634" s="15">
        <v>0</v>
      </c>
      <c r="AL634" s="15"/>
      <c r="AM634" s="189"/>
      <c r="AN634" s="189"/>
      <c r="AO634" s="173">
        <f t="shared" si="94"/>
        <v>1273.5</v>
      </c>
      <c r="AP634" s="15">
        <f t="shared" si="95"/>
        <v>141.5</v>
      </c>
      <c r="AQ634" s="50" t="s">
        <v>1282</v>
      </c>
      <c r="AR634" s="58" t="s">
        <v>154</v>
      </c>
    </row>
    <row r="635" spans="1:44" s="5" customFormat="1" ht="50.15" customHeight="1">
      <c r="A635" s="174" t="s">
        <v>440</v>
      </c>
      <c r="B635" s="39" t="s">
        <v>432</v>
      </c>
      <c r="C635" s="39" t="s">
        <v>441</v>
      </c>
      <c r="D635" s="39" t="s">
        <v>442</v>
      </c>
      <c r="E635" s="39" t="s">
        <v>443</v>
      </c>
      <c r="F635" s="39" t="s">
        <v>444</v>
      </c>
      <c r="G635" s="39" t="s">
        <v>1104</v>
      </c>
      <c r="H635" s="39" t="s">
        <v>18</v>
      </c>
      <c r="I635" s="202">
        <v>38961</v>
      </c>
      <c r="J635" s="177">
        <v>730</v>
      </c>
      <c r="K635" s="177">
        <f t="shared" si="96"/>
        <v>73</v>
      </c>
      <c r="L635" s="177">
        <f t="shared" si="97"/>
        <v>657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43.8</v>
      </c>
      <c r="V635" s="15">
        <v>131.4</v>
      </c>
      <c r="W635" s="15">
        <v>131.4</v>
      </c>
      <c r="X635" s="15">
        <v>131.4</v>
      </c>
      <c r="Y635" s="15">
        <v>131.4</v>
      </c>
      <c r="Z635" s="15">
        <v>87.6</v>
      </c>
      <c r="AA635" s="15">
        <v>0</v>
      </c>
      <c r="AB635" s="177">
        <v>0</v>
      </c>
      <c r="AC635" s="15">
        <v>0</v>
      </c>
      <c r="AD635" s="15">
        <v>0</v>
      </c>
      <c r="AE635" s="15">
        <v>0</v>
      </c>
      <c r="AF635" s="15">
        <v>0</v>
      </c>
      <c r="AG635" s="15">
        <v>0</v>
      </c>
      <c r="AH635" s="15">
        <v>0</v>
      </c>
      <c r="AI635" s="15">
        <v>0</v>
      </c>
      <c r="AJ635" s="15">
        <v>0</v>
      </c>
      <c r="AK635" s="15">
        <v>0</v>
      </c>
      <c r="AL635" s="15"/>
      <c r="AM635" s="189"/>
      <c r="AN635" s="189"/>
      <c r="AO635" s="173">
        <f t="shared" si="94"/>
        <v>657</v>
      </c>
      <c r="AP635" s="15">
        <f t="shared" si="95"/>
        <v>73</v>
      </c>
      <c r="AQ635" s="50" t="s">
        <v>1524</v>
      </c>
      <c r="AR635" s="58" t="s">
        <v>1525</v>
      </c>
    </row>
    <row r="636" spans="1:44" s="5" customFormat="1" ht="50.15" customHeight="1">
      <c r="A636" s="174" t="s">
        <v>445</v>
      </c>
      <c r="B636" s="39" t="s">
        <v>432</v>
      </c>
      <c r="C636" s="39" t="s">
        <v>441</v>
      </c>
      <c r="D636" s="39" t="s">
        <v>442</v>
      </c>
      <c r="E636" s="39" t="s">
        <v>446</v>
      </c>
      <c r="F636" s="39" t="s">
        <v>434</v>
      </c>
      <c r="G636" s="39" t="s">
        <v>1104</v>
      </c>
      <c r="H636" s="39" t="s">
        <v>18</v>
      </c>
      <c r="I636" s="202">
        <v>38961</v>
      </c>
      <c r="J636" s="177">
        <v>730</v>
      </c>
      <c r="K636" s="177">
        <f t="shared" si="96"/>
        <v>73</v>
      </c>
      <c r="L636" s="177">
        <f t="shared" si="97"/>
        <v>657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43.8</v>
      </c>
      <c r="V636" s="15">
        <v>131.4</v>
      </c>
      <c r="W636" s="15">
        <v>131.4</v>
      </c>
      <c r="X636" s="15">
        <v>131.4</v>
      </c>
      <c r="Y636" s="15">
        <v>131.4</v>
      </c>
      <c r="Z636" s="15">
        <v>87.6</v>
      </c>
      <c r="AA636" s="15">
        <v>0</v>
      </c>
      <c r="AB636" s="177">
        <v>0</v>
      </c>
      <c r="AC636" s="15">
        <v>0</v>
      </c>
      <c r="AD636" s="15">
        <v>0</v>
      </c>
      <c r="AE636" s="15">
        <v>0</v>
      </c>
      <c r="AF636" s="15">
        <v>0</v>
      </c>
      <c r="AG636" s="15">
        <v>0</v>
      </c>
      <c r="AH636" s="15">
        <v>0</v>
      </c>
      <c r="AI636" s="15">
        <v>0</v>
      </c>
      <c r="AJ636" s="15">
        <v>0</v>
      </c>
      <c r="AK636" s="15">
        <v>0</v>
      </c>
      <c r="AL636" s="15"/>
      <c r="AM636" s="189"/>
      <c r="AN636" s="189"/>
      <c r="AO636" s="173">
        <f t="shared" si="94"/>
        <v>657</v>
      </c>
      <c r="AP636" s="15">
        <f t="shared" si="95"/>
        <v>73</v>
      </c>
      <c r="AQ636" s="50" t="s">
        <v>1330</v>
      </c>
      <c r="AR636" s="58" t="s">
        <v>1636</v>
      </c>
    </row>
    <row r="637" spans="1:44" s="5" customFormat="1" ht="50.15" customHeight="1">
      <c r="A637" s="174" t="s">
        <v>451</v>
      </c>
      <c r="B637" s="39" t="s">
        <v>448</v>
      </c>
      <c r="C637" s="39" t="s">
        <v>441</v>
      </c>
      <c r="D637" s="39" t="s">
        <v>442</v>
      </c>
      <c r="E637" s="39" t="s">
        <v>452</v>
      </c>
      <c r="F637" s="14" t="s">
        <v>453</v>
      </c>
      <c r="G637" s="39" t="s">
        <v>1104</v>
      </c>
      <c r="H637" s="39" t="s">
        <v>33</v>
      </c>
      <c r="I637" s="202">
        <v>39326</v>
      </c>
      <c r="J637" s="177">
        <v>850</v>
      </c>
      <c r="K637" s="177">
        <f t="shared" si="96"/>
        <v>85</v>
      </c>
      <c r="L637" s="177">
        <f t="shared" si="97"/>
        <v>765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51</v>
      </c>
      <c r="W637" s="15">
        <v>153</v>
      </c>
      <c r="X637" s="15">
        <v>153</v>
      </c>
      <c r="Y637" s="15">
        <v>153</v>
      </c>
      <c r="Z637" s="15">
        <v>153</v>
      </c>
      <c r="AA637" s="15">
        <v>102</v>
      </c>
      <c r="AB637" s="177">
        <v>0</v>
      </c>
      <c r="AC637" s="15">
        <v>0</v>
      </c>
      <c r="AD637" s="15">
        <v>0</v>
      </c>
      <c r="AE637" s="15">
        <v>0</v>
      </c>
      <c r="AF637" s="15">
        <v>0</v>
      </c>
      <c r="AG637" s="15">
        <v>0</v>
      </c>
      <c r="AH637" s="15">
        <v>0</v>
      </c>
      <c r="AI637" s="15">
        <v>0</v>
      </c>
      <c r="AJ637" s="15">
        <v>0</v>
      </c>
      <c r="AK637" s="15">
        <v>0</v>
      </c>
      <c r="AL637" s="15"/>
      <c r="AM637" s="189"/>
      <c r="AN637" s="189"/>
      <c r="AO637" s="173">
        <f t="shared" si="94"/>
        <v>765</v>
      </c>
      <c r="AP637" s="15">
        <f t="shared" si="95"/>
        <v>85</v>
      </c>
      <c r="AQ637" s="50" t="s">
        <v>1301</v>
      </c>
      <c r="AR637" s="58" t="s">
        <v>1302</v>
      </c>
    </row>
    <row r="638" spans="1:44" s="5" customFormat="1" ht="50.15" customHeight="1">
      <c r="A638" s="174" t="s">
        <v>454</v>
      </c>
      <c r="B638" s="39" t="s">
        <v>448</v>
      </c>
      <c r="C638" s="39" t="s">
        <v>441</v>
      </c>
      <c r="D638" s="39" t="s">
        <v>455</v>
      </c>
      <c r="E638" s="14" t="s">
        <v>456</v>
      </c>
      <c r="F638" s="14" t="s">
        <v>457</v>
      </c>
      <c r="G638" s="39" t="s">
        <v>1104</v>
      </c>
      <c r="H638" s="39" t="s">
        <v>33</v>
      </c>
      <c r="I638" s="202">
        <v>39326</v>
      </c>
      <c r="J638" s="177">
        <v>1200</v>
      </c>
      <c r="K638" s="177">
        <f t="shared" si="96"/>
        <v>120</v>
      </c>
      <c r="L638" s="177">
        <f t="shared" si="97"/>
        <v>1080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72</v>
      </c>
      <c r="W638" s="15">
        <v>216</v>
      </c>
      <c r="X638" s="15">
        <v>216</v>
      </c>
      <c r="Y638" s="15">
        <v>216</v>
      </c>
      <c r="Z638" s="15">
        <v>216</v>
      </c>
      <c r="AA638" s="15">
        <v>144</v>
      </c>
      <c r="AB638" s="177">
        <v>0</v>
      </c>
      <c r="AC638" s="15">
        <v>0</v>
      </c>
      <c r="AD638" s="15">
        <v>0</v>
      </c>
      <c r="AE638" s="15">
        <v>0</v>
      </c>
      <c r="AF638" s="15">
        <v>0</v>
      </c>
      <c r="AG638" s="15">
        <v>0</v>
      </c>
      <c r="AH638" s="15">
        <v>0</v>
      </c>
      <c r="AI638" s="15">
        <v>0</v>
      </c>
      <c r="AJ638" s="15">
        <v>0</v>
      </c>
      <c r="AK638" s="15">
        <v>0</v>
      </c>
      <c r="AL638" s="15"/>
      <c r="AM638" s="189"/>
      <c r="AN638" s="189"/>
      <c r="AO638" s="173">
        <f t="shared" si="94"/>
        <v>1080</v>
      </c>
      <c r="AP638" s="15">
        <f t="shared" si="95"/>
        <v>120</v>
      </c>
      <c r="AQ638" s="50" t="s">
        <v>1300</v>
      </c>
      <c r="AR638" s="58" t="s">
        <v>1362</v>
      </c>
    </row>
    <row r="639" spans="1:44" s="5" customFormat="1" ht="50.15" customHeight="1">
      <c r="A639" s="174" t="s">
        <v>447</v>
      </c>
      <c r="B639" s="39" t="s">
        <v>448</v>
      </c>
      <c r="C639" s="39" t="s">
        <v>441</v>
      </c>
      <c r="D639" s="39" t="s">
        <v>442</v>
      </c>
      <c r="E639" s="39" t="s">
        <v>449</v>
      </c>
      <c r="F639" s="39" t="s">
        <v>450</v>
      </c>
      <c r="G639" s="39" t="s">
        <v>1104</v>
      </c>
      <c r="H639" s="39" t="s">
        <v>18</v>
      </c>
      <c r="I639" s="202">
        <v>39203</v>
      </c>
      <c r="J639" s="177">
        <v>1700</v>
      </c>
      <c r="K639" s="177">
        <f t="shared" si="96"/>
        <v>170</v>
      </c>
      <c r="L639" s="177">
        <f t="shared" si="97"/>
        <v>1530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178.5</v>
      </c>
      <c r="W639" s="15">
        <v>306</v>
      </c>
      <c r="X639" s="15">
        <v>306</v>
      </c>
      <c r="Y639" s="15">
        <v>306</v>
      </c>
      <c r="Z639" s="15">
        <v>306</v>
      </c>
      <c r="AA639" s="15">
        <v>127.5</v>
      </c>
      <c r="AB639" s="177">
        <v>0</v>
      </c>
      <c r="AC639" s="15">
        <v>0</v>
      </c>
      <c r="AD639" s="15">
        <v>0</v>
      </c>
      <c r="AE639" s="15">
        <v>0</v>
      </c>
      <c r="AF639" s="15">
        <v>0</v>
      </c>
      <c r="AG639" s="15">
        <v>0</v>
      </c>
      <c r="AH639" s="15">
        <v>0</v>
      </c>
      <c r="AI639" s="15">
        <v>0</v>
      </c>
      <c r="AJ639" s="15">
        <v>0</v>
      </c>
      <c r="AK639" s="15">
        <v>0</v>
      </c>
      <c r="AL639" s="15"/>
      <c r="AM639" s="189"/>
      <c r="AN639" s="189"/>
      <c r="AO639" s="173">
        <f t="shared" si="94"/>
        <v>1530</v>
      </c>
      <c r="AP639" s="15">
        <f t="shared" si="95"/>
        <v>170</v>
      </c>
      <c r="AQ639" s="50" t="s">
        <v>1317</v>
      </c>
      <c r="AR639" s="58" t="s">
        <v>335</v>
      </c>
    </row>
    <row r="640" spans="1:44" s="5" customFormat="1" ht="50.15" customHeight="1">
      <c r="A640" s="174" t="s">
        <v>458</v>
      </c>
      <c r="B640" s="39" t="s">
        <v>459</v>
      </c>
      <c r="C640" s="39" t="s">
        <v>441</v>
      </c>
      <c r="D640" s="39" t="s">
        <v>455</v>
      </c>
      <c r="E640" s="14" t="s">
        <v>460</v>
      </c>
      <c r="F640" s="14" t="s">
        <v>453</v>
      </c>
      <c r="G640" s="39" t="s">
        <v>1104</v>
      </c>
      <c r="H640" s="39" t="s">
        <v>33</v>
      </c>
      <c r="I640" s="202">
        <v>39448</v>
      </c>
      <c r="J640" s="177">
        <v>850</v>
      </c>
      <c r="K640" s="177">
        <f t="shared" si="96"/>
        <v>85</v>
      </c>
      <c r="L640" s="177">
        <f t="shared" si="97"/>
        <v>765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153</v>
      </c>
      <c r="X640" s="15">
        <v>153</v>
      </c>
      <c r="Y640" s="15">
        <v>153</v>
      </c>
      <c r="Z640" s="15">
        <v>153</v>
      </c>
      <c r="AA640" s="15">
        <v>153</v>
      </c>
      <c r="AB640" s="177">
        <v>0</v>
      </c>
      <c r="AC640" s="15">
        <v>0</v>
      </c>
      <c r="AD640" s="15">
        <v>0</v>
      </c>
      <c r="AE640" s="15">
        <v>0</v>
      </c>
      <c r="AF640" s="15">
        <v>0</v>
      </c>
      <c r="AG640" s="15">
        <v>0</v>
      </c>
      <c r="AH640" s="15">
        <v>0</v>
      </c>
      <c r="AI640" s="15">
        <v>0</v>
      </c>
      <c r="AJ640" s="15">
        <v>0</v>
      </c>
      <c r="AK640" s="15">
        <v>0</v>
      </c>
      <c r="AL640" s="15"/>
      <c r="AM640" s="189"/>
      <c r="AN640" s="189"/>
      <c r="AO640" s="173">
        <f t="shared" si="94"/>
        <v>765</v>
      </c>
      <c r="AP640" s="15">
        <f t="shared" si="95"/>
        <v>85</v>
      </c>
      <c r="AQ640" s="50" t="s">
        <v>1117</v>
      </c>
      <c r="AR640" s="58" t="s">
        <v>1275</v>
      </c>
    </row>
    <row r="641" spans="1:44" s="5" customFormat="1" ht="50.15" customHeight="1">
      <c r="A641" s="174" t="s">
        <v>461</v>
      </c>
      <c r="B641" s="39" t="s">
        <v>462</v>
      </c>
      <c r="C641" s="39" t="s">
        <v>441</v>
      </c>
      <c r="D641" s="39" t="s">
        <v>455</v>
      </c>
      <c r="E641" s="14" t="s">
        <v>463</v>
      </c>
      <c r="F641" s="14" t="s">
        <v>464</v>
      </c>
      <c r="G641" s="39" t="s">
        <v>1104</v>
      </c>
      <c r="H641" s="39" t="s">
        <v>33</v>
      </c>
      <c r="I641" s="202">
        <v>39600</v>
      </c>
      <c r="J641" s="177">
        <v>1775</v>
      </c>
      <c r="K641" s="177">
        <f t="shared" si="96"/>
        <v>177.5</v>
      </c>
      <c r="L641" s="177">
        <f t="shared" si="97"/>
        <v>1597.5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189.93</v>
      </c>
      <c r="X641" s="15">
        <v>319.5</v>
      </c>
      <c r="Y641" s="15">
        <v>319.5</v>
      </c>
      <c r="Z641" s="15">
        <v>319.5</v>
      </c>
      <c r="AA641" s="15">
        <v>319.5</v>
      </c>
      <c r="AB641" s="177">
        <v>0</v>
      </c>
      <c r="AC641" s="15">
        <v>129.57</v>
      </c>
      <c r="AD641" s="15">
        <v>0</v>
      </c>
      <c r="AE641" s="15">
        <v>0</v>
      </c>
      <c r="AF641" s="15">
        <v>0</v>
      </c>
      <c r="AG641" s="15">
        <v>0</v>
      </c>
      <c r="AH641" s="15">
        <v>0</v>
      </c>
      <c r="AI641" s="15">
        <v>0</v>
      </c>
      <c r="AJ641" s="15">
        <v>0</v>
      </c>
      <c r="AK641" s="15">
        <v>0</v>
      </c>
      <c r="AL641" s="15"/>
      <c r="AM641" s="189"/>
      <c r="AN641" s="189"/>
      <c r="AO641" s="173">
        <f t="shared" si="94"/>
        <v>1597.5</v>
      </c>
      <c r="AP641" s="15">
        <f t="shared" si="95"/>
        <v>177.5</v>
      </c>
      <c r="AQ641" s="50" t="s">
        <v>1283</v>
      </c>
      <c r="AR641" s="58" t="s">
        <v>1108</v>
      </c>
    </row>
    <row r="642" spans="1:44" s="5" customFormat="1" ht="50.15" customHeight="1">
      <c r="A642" s="174" t="s">
        <v>465</v>
      </c>
      <c r="B642" s="39" t="s">
        <v>466</v>
      </c>
      <c r="C642" s="39" t="s">
        <v>441</v>
      </c>
      <c r="D642" s="39" t="s">
        <v>455</v>
      </c>
      <c r="E642" s="39" t="s">
        <v>467</v>
      </c>
      <c r="F642" s="14" t="s">
        <v>464</v>
      </c>
      <c r="G642" s="39" t="s">
        <v>1104</v>
      </c>
      <c r="H642" s="39" t="s">
        <v>33</v>
      </c>
      <c r="I642" s="202">
        <v>39600</v>
      </c>
      <c r="J642" s="177">
        <v>1775</v>
      </c>
      <c r="K642" s="177">
        <f t="shared" si="96"/>
        <v>177.5</v>
      </c>
      <c r="L642" s="177">
        <f t="shared" si="97"/>
        <v>1597.5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189.93</v>
      </c>
      <c r="X642" s="15">
        <v>319.5</v>
      </c>
      <c r="Y642" s="15">
        <v>319.5</v>
      </c>
      <c r="Z642" s="15">
        <v>319.5</v>
      </c>
      <c r="AA642" s="15">
        <v>319.5</v>
      </c>
      <c r="AB642" s="177">
        <v>0</v>
      </c>
      <c r="AC642" s="15">
        <v>129.57</v>
      </c>
      <c r="AD642" s="15">
        <v>0</v>
      </c>
      <c r="AE642" s="15">
        <v>0</v>
      </c>
      <c r="AF642" s="15">
        <v>0</v>
      </c>
      <c r="AG642" s="15">
        <v>0</v>
      </c>
      <c r="AH642" s="15">
        <v>0</v>
      </c>
      <c r="AI642" s="15">
        <v>0</v>
      </c>
      <c r="AJ642" s="15">
        <v>0</v>
      </c>
      <c r="AK642" s="15">
        <v>0</v>
      </c>
      <c r="AL642" s="15"/>
      <c r="AM642" s="189"/>
      <c r="AN642" s="189"/>
      <c r="AO642" s="173">
        <f t="shared" si="94"/>
        <v>1597.5</v>
      </c>
      <c r="AP642" s="15">
        <f t="shared" si="95"/>
        <v>177.5</v>
      </c>
      <c r="AQ642" s="50" t="s">
        <v>1283</v>
      </c>
      <c r="AR642" s="58" t="s">
        <v>1108</v>
      </c>
    </row>
    <row r="643" spans="1:44" s="5" customFormat="1" ht="50.15" customHeight="1">
      <c r="A643" s="174" t="s">
        <v>468</v>
      </c>
      <c r="B643" s="39" t="s">
        <v>469</v>
      </c>
      <c r="C643" s="39" t="s">
        <v>441</v>
      </c>
      <c r="D643" s="39" t="s">
        <v>470</v>
      </c>
      <c r="E643" s="39" t="s">
        <v>471</v>
      </c>
      <c r="F643" s="39" t="s">
        <v>472</v>
      </c>
      <c r="G643" s="39" t="s">
        <v>1104</v>
      </c>
      <c r="H643" s="39" t="s">
        <v>33</v>
      </c>
      <c r="I643" s="202">
        <v>39600</v>
      </c>
      <c r="J643" s="177">
        <v>1550</v>
      </c>
      <c r="K643" s="177">
        <f t="shared" si="96"/>
        <v>155</v>
      </c>
      <c r="L643" s="177">
        <f t="shared" si="97"/>
        <v>1395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165.85</v>
      </c>
      <c r="X643" s="15">
        <v>279</v>
      </c>
      <c r="Y643" s="15">
        <v>279</v>
      </c>
      <c r="Z643" s="15">
        <v>279</v>
      </c>
      <c r="AA643" s="15">
        <v>279</v>
      </c>
      <c r="AB643" s="177">
        <v>0</v>
      </c>
      <c r="AC643" s="15">
        <v>113.15</v>
      </c>
      <c r="AD643" s="15">
        <v>0</v>
      </c>
      <c r="AE643" s="15">
        <v>0</v>
      </c>
      <c r="AF643" s="15">
        <v>0</v>
      </c>
      <c r="AG643" s="15">
        <v>0</v>
      </c>
      <c r="AH643" s="15">
        <v>0</v>
      </c>
      <c r="AI643" s="15">
        <v>0</v>
      </c>
      <c r="AJ643" s="15">
        <v>0</v>
      </c>
      <c r="AK643" s="15">
        <v>0</v>
      </c>
      <c r="AL643" s="15"/>
      <c r="AM643" s="189"/>
      <c r="AN643" s="189"/>
      <c r="AO643" s="173">
        <f t="shared" si="94"/>
        <v>1395</v>
      </c>
      <c r="AP643" s="15">
        <f t="shared" si="95"/>
        <v>155</v>
      </c>
      <c r="AQ643" s="50" t="s">
        <v>1939</v>
      </c>
      <c r="AR643" s="58" t="s">
        <v>176</v>
      </c>
    </row>
    <row r="644" spans="1:44" s="5" customFormat="1" ht="50.15" customHeight="1">
      <c r="A644" s="174" t="s">
        <v>473</v>
      </c>
      <c r="B644" s="39" t="s">
        <v>474</v>
      </c>
      <c r="C644" s="39" t="s">
        <v>441</v>
      </c>
      <c r="D644" s="39" t="s">
        <v>470</v>
      </c>
      <c r="E644" s="39" t="s">
        <v>475</v>
      </c>
      <c r="F644" s="39" t="s">
        <v>450</v>
      </c>
      <c r="G644" s="39" t="s">
        <v>1104</v>
      </c>
      <c r="H644" s="39" t="s">
        <v>33</v>
      </c>
      <c r="I644" s="202">
        <v>39417</v>
      </c>
      <c r="J644" s="177">
        <v>2000</v>
      </c>
      <c r="K644" s="177">
        <f t="shared" si="96"/>
        <v>200</v>
      </c>
      <c r="L644" s="177">
        <f t="shared" si="97"/>
        <v>1800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360</v>
      </c>
      <c r="X644" s="15">
        <v>360</v>
      </c>
      <c r="Y644" s="15">
        <v>360</v>
      </c>
      <c r="Z644" s="15">
        <v>360</v>
      </c>
      <c r="AA644" s="15">
        <v>360</v>
      </c>
      <c r="AB644" s="177">
        <v>0</v>
      </c>
      <c r="AC644" s="15">
        <v>0</v>
      </c>
      <c r="AD644" s="15">
        <v>0</v>
      </c>
      <c r="AE644" s="15">
        <v>0</v>
      </c>
      <c r="AF644" s="15">
        <v>0</v>
      </c>
      <c r="AG644" s="15">
        <v>0</v>
      </c>
      <c r="AH644" s="15">
        <v>0</v>
      </c>
      <c r="AI644" s="15">
        <v>0</v>
      </c>
      <c r="AJ644" s="15">
        <v>0</v>
      </c>
      <c r="AK644" s="15">
        <v>0</v>
      </c>
      <c r="AL644" s="15"/>
      <c r="AM644" s="189"/>
      <c r="AN644" s="189"/>
      <c r="AO644" s="173">
        <f t="shared" si="94"/>
        <v>1800</v>
      </c>
      <c r="AP644" s="15">
        <f t="shared" si="95"/>
        <v>200</v>
      </c>
      <c r="AQ644" s="50" t="s">
        <v>1519</v>
      </c>
      <c r="AR644" s="58" t="s">
        <v>607</v>
      </c>
    </row>
    <row r="645" spans="1:44" s="5" customFormat="1" ht="50.15" customHeight="1">
      <c r="A645" s="174" t="s">
        <v>476</v>
      </c>
      <c r="B645" s="39" t="s">
        <v>477</v>
      </c>
      <c r="C645" s="39" t="s">
        <v>441</v>
      </c>
      <c r="D645" s="39" t="s">
        <v>478</v>
      </c>
      <c r="E645" s="39" t="s">
        <v>479</v>
      </c>
      <c r="F645" s="39" t="s">
        <v>480</v>
      </c>
      <c r="G645" s="39" t="s">
        <v>1104</v>
      </c>
      <c r="H645" s="39" t="s">
        <v>33</v>
      </c>
      <c r="I645" s="202">
        <v>39630</v>
      </c>
      <c r="J645" s="177">
        <v>700</v>
      </c>
      <c r="K645" s="177">
        <f t="shared" si="96"/>
        <v>70</v>
      </c>
      <c r="L645" s="177">
        <f t="shared" si="97"/>
        <v>630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64.400000000000006</v>
      </c>
      <c r="X645" s="15">
        <v>126</v>
      </c>
      <c r="Y645" s="15">
        <v>126</v>
      </c>
      <c r="Z645" s="15">
        <v>126</v>
      </c>
      <c r="AA645" s="15">
        <v>126</v>
      </c>
      <c r="AB645" s="177">
        <v>0</v>
      </c>
      <c r="AC645" s="15">
        <v>61.6</v>
      </c>
      <c r="AD645" s="15">
        <v>0</v>
      </c>
      <c r="AE645" s="15">
        <v>0</v>
      </c>
      <c r="AF645" s="15">
        <v>0</v>
      </c>
      <c r="AG645" s="15">
        <v>0</v>
      </c>
      <c r="AH645" s="15">
        <v>0</v>
      </c>
      <c r="AI645" s="15">
        <v>0</v>
      </c>
      <c r="AJ645" s="15">
        <v>0</v>
      </c>
      <c r="AK645" s="15">
        <v>0</v>
      </c>
      <c r="AL645" s="15"/>
      <c r="AM645" s="189"/>
      <c r="AN645" s="189"/>
      <c r="AO645" s="173">
        <f t="shared" si="94"/>
        <v>630</v>
      </c>
      <c r="AP645" s="15">
        <f t="shared" si="95"/>
        <v>70</v>
      </c>
      <c r="AQ645" s="50" t="s">
        <v>1303</v>
      </c>
      <c r="AR645" s="58" t="s">
        <v>1113</v>
      </c>
    </row>
    <row r="646" spans="1:44" s="5" customFormat="1" ht="50.15" customHeight="1">
      <c r="A646" s="174" t="s">
        <v>481</v>
      </c>
      <c r="B646" s="39" t="s">
        <v>474</v>
      </c>
      <c r="C646" s="39" t="s">
        <v>441</v>
      </c>
      <c r="D646" s="39" t="s">
        <v>478</v>
      </c>
      <c r="E646" s="39" t="s">
        <v>482</v>
      </c>
      <c r="F646" s="39" t="s">
        <v>483</v>
      </c>
      <c r="G646" s="39" t="s">
        <v>1104</v>
      </c>
      <c r="H646" s="39" t="s">
        <v>18</v>
      </c>
      <c r="I646" s="202">
        <v>40148</v>
      </c>
      <c r="J646" s="177">
        <v>1875</v>
      </c>
      <c r="K646" s="177">
        <f t="shared" si="96"/>
        <v>187.5</v>
      </c>
      <c r="L646" s="177">
        <f t="shared" si="97"/>
        <v>1687.5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337.5</v>
      </c>
      <c r="Z646" s="15">
        <v>337.5</v>
      </c>
      <c r="AA646" s="15">
        <v>337.5</v>
      </c>
      <c r="AB646" s="177">
        <v>0</v>
      </c>
      <c r="AC646" s="15">
        <v>337.5</v>
      </c>
      <c r="AD646" s="15">
        <v>337.5</v>
      </c>
      <c r="AE646" s="15">
        <v>0</v>
      </c>
      <c r="AF646" s="15">
        <v>0</v>
      </c>
      <c r="AG646" s="15">
        <v>0</v>
      </c>
      <c r="AH646" s="15">
        <v>0</v>
      </c>
      <c r="AI646" s="15">
        <v>0</v>
      </c>
      <c r="AJ646" s="15">
        <v>0</v>
      </c>
      <c r="AK646" s="15">
        <v>0</v>
      </c>
      <c r="AL646" s="15"/>
      <c r="AM646" s="189"/>
      <c r="AN646" s="189"/>
      <c r="AO646" s="173">
        <f t="shared" si="94"/>
        <v>1687.5</v>
      </c>
      <c r="AP646" s="15">
        <f t="shared" si="95"/>
        <v>187.5</v>
      </c>
      <c r="AQ646" s="50" t="s">
        <v>1324</v>
      </c>
      <c r="AR646" s="58" t="s">
        <v>1340</v>
      </c>
    </row>
    <row r="647" spans="1:44" s="5" customFormat="1" ht="50.15" customHeight="1">
      <c r="A647" s="174" t="s">
        <v>484</v>
      </c>
      <c r="B647" s="39" t="s">
        <v>474</v>
      </c>
      <c r="C647" s="39" t="s">
        <v>485</v>
      </c>
      <c r="D647" s="39" t="s">
        <v>486</v>
      </c>
      <c r="E647" s="39" t="s">
        <v>487</v>
      </c>
      <c r="F647" s="39" t="s">
        <v>488</v>
      </c>
      <c r="G647" s="39" t="s">
        <v>1104</v>
      </c>
      <c r="H647" s="39" t="s">
        <v>18</v>
      </c>
      <c r="I647" s="202">
        <v>40422</v>
      </c>
      <c r="J647" s="177">
        <v>1595</v>
      </c>
      <c r="K647" s="177">
        <f t="shared" si="96"/>
        <v>159.5</v>
      </c>
      <c r="L647" s="177">
        <f t="shared" si="97"/>
        <v>1435.5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95.7</v>
      </c>
      <c r="Z647" s="15">
        <v>287.10000000000002</v>
      </c>
      <c r="AA647" s="15">
        <v>287.10000000000002</v>
      </c>
      <c r="AB647" s="177">
        <v>0</v>
      </c>
      <c r="AC647" s="15">
        <v>287.10000000000002</v>
      </c>
      <c r="AD647" s="15">
        <v>287.10000000000002</v>
      </c>
      <c r="AE647" s="15">
        <v>191.4</v>
      </c>
      <c r="AF647" s="15">
        <v>0</v>
      </c>
      <c r="AG647" s="15">
        <v>0</v>
      </c>
      <c r="AH647" s="15">
        <v>0</v>
      </c>
      <c r="AI647" s="15">
        <v>0</v>
      </c>
      <c r="AJ647" s="15">
        <v>0</v>
      </c>
      <c r="AK647" s="15">
        <v>0</v>
      </c>
      <c r="AL647" s="15"/>
      <c r="AM647" s="189"/>
      <c r="AN647" s="189"/>
      <c r="AO647" s="173">
        <f t="shared" si="94"/>
        <v>1435.5000000000002</v>
      </c>
      <c r="AP647" s="15">
        <f t="shared" si="95"/>
        <v>159.49999999999977</v>
      </c>
      <c r="AQ647" s="50" t="s">
        <v>83</v>
      </c>
      <c r="AR647" s="58" t="s">
        <v>154</v>
      </c>
    </row>
    <row r="648" spans="1:44" s="5" customFormat="1" ht="50.15" customHeight="1">
      <c r="A648" s="174" t="s">
        <v>489</v>
      </c>
      <c r="B648" s="39" t="s">
        <v>474</v>
      </c>
      <c r="C648" s="39" t="s">
        <v>485</v>
      </c>
      <c r="D648" s="39" t="s">
        <v>486</v>
      </c>
      <c r="E648" s="39" t="s">
        <v>490</v>
      </c>
      <c r="F648" s="39" t="s">
        <v>488</v>
      </c>
      <c r="G648" s="39" t="s">
        <v>1104</v>
      </c>
      <c r="H648" s="39" t="s">
        <v>18</v>
      </c>
      <c r="I648" s="202">
        <v>40422</v>
      </c>
      <c r="J648" s="177">
        <v>1595</v>
      </c>
      <c r="K648" s="177">
        <f t="shared" si="96"/>
        <v>159.5</v>
      </c>
      <c r="L648" s="177">
        <f t="shared" si="97"/>
        <v>1435.5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95.7</v>
      </c>
      <c r="Z648" s="15">
        <v>287.10000000000002</v>
      </c>
      <c r="AA648" s="15">
        <v>287.10000000000002</v>
      </c>
      <c r="AB648" s="177">
        <v>0</v>
      </c>
      <c r="AC648" s="15">
        <v>287.10000000000002</v>
      </c>
      <c r="AD648" s="15">
        <v>287.10000000000002</v>
      </c>
      <c r="AE648" s="15">
        <v>191.4</v>
      </c>
      <c r="AF648" s="15">
        <v>0</v>
      </c>
      <c r="AG648" s="15">
        <v>0</v>
      </c>
      <c r="AH648" s="15">
        <v>0</v>
      </c>
      <c r="AI648" s="15">
        <v>0</v>
      </c>
      <c r="AJ648" s="15">
        <v>0</v>
      </c>
      <c r="AK648" s="15">
        <v>0</v>
      </c>
      <c r="AL648" s="15"/>
      <c r="AM648" s="189"/>
      <c r="AN648" s="189"/>
      <c r="AO648" s="173">
        <f t="shared" si="94"/>
        <v>1435.5000000000002</v>
      </c>
      <c r="AP648" s="15">
        <f t="shared" si="95"/>
        <v>159.49999999999977</v>
      </c>
      <c r="AQ648" s="50" t="s">
        <v>171</v>
      </c>
      <c r="AR648" s="58" t="s">
        <v>1286</v>
      </c>
    </row>
    <row r="649" spans="1:44" s="5" customFormat="1" ht="50.15" customHeight="1">
      <c r="A649" s="174" t="s">
        <v>491</v>
      </c>
      <c r="B649" s="39" t="s">
        <v>474</v>
      </c>
      <c r="C649" s="39" t="s">
        <v>485</v>
      </c>
      <c r="D649" s="39" t="s">
        <v>492</v>
      </c>
      <c r="E649" s="39" t="s">
        <v>493</v>
      </c>
      <c r="F649" s="39" t="s">
        <v>483</v>
      </c>
      <c r="G649" s="39" t="s">
        <v>1104</v>
      </c>
      <c r="H649" s="39" t="s">
        <v>18</v>
      </c>
      <c r="I649" s="202">
        <v>40422</v>
      </c>
      <c r="J649" s="177">
        <v>1595</v>
      </c>
      <c r="K649" s="177">
        <f t="shared" si="96"/>
        <v>159.5</v>
      </c>
      <c r="L649" s="177">
        <f t="shared" si="97"/>
        <v>1435.5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95.7</v>
      </c>
      <c r="Z649" s="15">
        <v>287.10000000000002</v>
      </c>
      <c r="AA649" s="15">
        <v>287.10000000000002</v>
      </c>
      <c r="AB649" s="177">
        <v>0</v>
      </c>
      <c r="AC649" s="15">
        <v>287.10000000000002</v>
      </c>
      <c r="AD649" s="15">
        <v>287.10000000000002</v>
      </c>
      <c r="AE649" s="15">
        <v>191.4</v>
      </c>
      <c r="AF649" s="15">
        <v>0</v>
      </c>
      <c r="AG649" s="15">
        <v>0</v>
      </c>
      <c r="AH649" s="15">
        <v>0</v>
      </c>
      <c r="AI649" s="15">
        <v>0</v>
      </c>
      <c r="AJ649" s="15">
        <v>0</v>
      </c>
      <c r="AK649" s="15">
        <v>0</v>
      </c>
      <c r="AL649" s="15"/>
      <c r="AM649" s="189"/>
      <c r="AN649" s="189"/>
      <c r="AO649" s="173">
        <f t="shared" si="94"/>
        <v>1435.5000000000002</v>
      </c>
      <c r="AP649" s="15">
        <f t="shared" si="95"/>
        <v>159.49999999999977</v>
      </c>
      <c r="AQ649" s="50" t="s">
        <v>344</v>
      </c>
      <c r="AR649" s="58" t="s">
        <v>1277</v>
      </c>
    </row>
    <row r="650" spans="1:44" s="5" customFormat="1" ht="50.15" customHeight="1">
      <c r="A650" s="174" t="s">
        <v>1024</v>
      </c>
      <c r="B650" s="14" t="s">
        <v>1034</v>
      </c>
      <c r="C650" s="39" t="s">
        <v>1050</v>
      </c>
      <c r="D650" s="39" t="s">
        <v>761</v>
      </c>
      <c r="E650" s="39" t="s">
        <v>1037</v>
      </c>
      <c r="F650" s="39" t="s">
        <v>1048</v>
      </c>
      <c r="G650" s="39" t="s">
        <v>1104</v>
      </c>
      <c r="H650" s="39" t="s">
        <v>33</v>
      </c>
      <c r="I650" s="202">
        <v>41487</v>
      </c>
      <c r="J650" s="15">
        <v>943.55</v>
      </c>
      <c r="K650" s="177">
        <f t="shared" si="96"/>
        <v>94.355000000000004</v>
      </c>
      <c r="L650" s="177">
        <f t="shared" si="97"/>
        <v>849.19499999999994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0</v>
      </c>
      <c r="Z650" s="15">
        <v>0</v>
      </c>
      <c r="AA650" s="15">
        <v>0</v>
      </c>
      <c r="AB650" s="177">
        <v>0</v>
      </c>
      <c r="AC650" s="15">
        <v>70.77</v>
      </c>
      <c r="AD650" s="177">
        <v>169.89</v>
      </c>
      <c r="AE650" s="177">
        <v>169.89</v>
      </c>
      <c r="AF650" s="177">
        <v>0</v>
      </c>
      <c r="AG650" s="177">
        <v>169.89</v>
      </c>
      <c r="AH650" s="177">
        <v>0</v>
      </c>
      <c r="AI650" s="177">
        <v>169.89</v>
      </c>
      <c r="AJ650" s="15">
        <v>98.86</v>
      </c>
      <c r="AK650" s="15">
        <v>0</v>
      </c>
      <c r="AL650" s="15"/>
      <c r="AM650" s="189"/>
      <c r="AN650" s="189"/>
      <c r="AO650" s="173">
        <f t="shared" si="94"/>
        <v>849.18999999999994</v>
      </c>
      <c r="AP650" s="15">
        <f t="shared" si="95"/>
        <v>94.360000000000014</v>
      </c>
      <c r="AQ650" s="50" t="s">
        <v>1102</v>
      </c>
      <c r="AR650" s="58" t="s">
        <v>1331</v>
      </c>
    </row>
    <row r="651" spans="1:44" s="5" customFormat="1" ht="50.15" customHeight="1">
      <c r="A651" s="174" t="s">
        <v>1025</v>
      </c>
      <c r="B651" s="14" t="s">
        <v>1034</v>
      </c>
      <c r="C651" s="39" t="s">
        <v>1050</v>
      </c>
      <c r="D651" s="39" t="s">
        <v>761</v>
      </c>
      <c r="E651" s="39" t="s">
        <v>1038</v>
      </c>
      <c r="F651" s="39" t="s">
        <v>1048</v>
      </c>
      <c r="G651" s="39" t="s">
        <v>1104</v>
      </c>
      <c r="H651" s="39" t="s">
        <v>33</v>
      </c>
      <c r="I651" s="202">
        <v>41487</v>
      </c>
      <c r="J651" s="15">
        <v>943.55</v>
      </c>
      <c r="K651" s="177">
        <f t="shared" si="96"/>
        <v>94.355000000000004</v>
      </c>
      <c r="L651" s="177">
        <f t="shared" si="97"/>
        <v>849.19499999999994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0</v>
      </c>
      <c r="Z651" s="15">
        <v>0</v>
      </c>
      <c r="AA651" s="15">
        <v>0</v>
      </c>
      <c r="AB651" s="177">
        <v>0</v>
      </c>
      <c r="AC651" s="15">
        <v>70.77</v>
      </c>
      <c r="AD651" s="177">
        <v>169.89</v>
      </c>
      <c r="AE651" s="177">
        <v>169.89</v>
      </c>
      <c r="AF651" s="177">
        <v>0</v>
      </c>
      <c r="AG651" s="177">
        <v>169.89</v>
      </c>
      <c r="AH651" s="177">
        <v>0</v>
      </c>
      <c r="AI651" s="177">
        <v>169.89</v>
      </c>
      <c r="AJ651" s="15">
        <v>98.86</v>
      </c>
      <c r="AK651" s="15">
        <v>0</v>
      </c>
      <c r="AL651" s="15"/>
      <c r="AM651" s="189"/>
      <c r="AN651" s="189"/>
      <c r="AO651" s="173">
        <f t="shared" si="94"/>
        <v>849.18999999999994</v>
      </c>
      <c r="AP651" s="15">
        <f t="shared" si="95"/>
        <v>94.360000000000014</v>
      </c>
      <c r="AQ651" s="50" t="s">
        <v>1763</v>
      </c>
      <c r="AR651" s="58" t="s">
        <v>1327</v>
      </c>
    </row>
    <row r="652" spans="1:44" s="5" customFormat="1" ht="50.15" customHeight="1">
      <c r="A652" s="174" t="s">
        <v>1026</v>
      </c>
      <c r="B652" s="14" t="s">
        <v>1034</v>
      </c>
      <c r="C652" s="39" t="s">
        <v>1050</v>
      </c>
      <c r="D652" s="39" t="s">
        <v>761</v>
      </c>
      <c r="E652" s="39" t="s">
        <v>1039</v>
      </c>
      <c r="F652" s="39" t="s">
        <v>1048</v>
      </c>
      <c r="G652" s="39" t="s">
        <v>1104</v>
      </c>
      <c r="H652" s="39" t="s">
        <v>33</v>
      </c>
      <c r="I652" s="202">
        <v>41487</v>
      </c>
      <c r="J652" s="15">
        <v>943.55</v>
      </c>
      <c r="K652" s="177">
        <f t="shared" si="96"/>
        <v>94.355000000000004</v>
      </c>
      <c r="L652" s="177">
        <f t="shared" si="97"/>
        <v>849.19499999999994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0</v>
      </c>
      <c r="Z652" s="15">
        <v>0</v>
      </c>
      <c r="AA652" s="15">
        <v>0</v>
      </c>
      <c r="AB652" s="177">
        <v>0</v>
      </c>
      <c r="AC652" s="15">
        <v>70.77</v>
      </c>
      <c r="AD652" s="177">
        <v>169.89</v>
      </c>
      <c r="AE652" s="177">
        <v>169.89</v>
      </c>
      <c r="AF652" s="177">
        <v>0</v>
      </c>
      <c r="AG652" s="177">
        <v>169.89</v>
      </c>
      <c r="AH652" s="177">
        <v>0</v>
      </c>
      <c r="AI652" s="177">
        <v>169.89</v>
      </c>
      <c r="AJ652" s="15">
        <v>98.86</v>
      </c>
      <c r="AK652" s="15">
        <v>0</v>
      </c>
      <c r="AL652" s="15"/>
      <c r="AM652" s="189"/>
      <c r="AN652" s="189"/>
      <c r="AO652" s="173">
        <f t="shared" si="94"/>
        <v>849.18999999999994</v>
      </c>
      <c r="AP652" s="15">
        <f t="shared" si="95"/>
        <v>94.360000000000014</v>
      </c>
      <c r="AQ652" s="50" t="s">
        <v>1334</v>
      </c>
      <c r="AR652" s="58" t="s">
        <v>1895</v>
      </c>
    </row>
    <row r="653" spans="1:44" s="5" customFormat="1" ht="50.15" customHeight="1">
      <c r="A653" s="174" t="s">
        <v>1027</v>
      </c>
      <c r="B653" s="14" t="s">
        <v>1034</v>
      </c>
      <c r="C653" s="39" t="s">
        <v>1050</v>
      </c>
      <c r="D653" s="39" t="s">
        <v>761</v>
      </c>
      <c r="E653" s="39" t="s">
        <v>1040</v>
      </c>
      <c r="F653" s="39" t="s">
        <v>1048</v>
      </c>
      <c r="G653" s="39" t="s">
        <v>1104</v>
      </c>
      <c r="H653" s="39" t="s">
        <v>33</v>
      </c>
      <c r="I653" s="202">
        <v>41487</v>
      </c>
      <c r="J653" s="15">
        <v>943.55</v>
      </c>
      <c r="K653" s="177">
        <f t="shared" si="96"/>
        <v>94.355000000000004</v>
      </c>
      <c r="L653" s="177">
        <f t="shared" si="97"/>
        <v>849.19499999999994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0</v>
      </c>
      <c r="Z653" s="15">
        <v>0</v>
      </c>
      <c r="AA653" s="15">
        <v>0</v>
      </c>
      <c r="AB653" s="177">
        <v>0</v>
      </c>
      <c r="AC653" s="15">
        <v>70.77</v>
      </c>
      <c r="AD653" s="177">
        <v>169.89</v>
      </c>
      <c r="AE653" s="177">
        <v>169.89</v>
      </c>
      <c r="AF653" s="177">
        <v>0</v>
      </c>
      <c r="AG653" s="177">
        <v>169.89</v>
      </c>
      <c r="AH653" s="177">
        <v>0</v>
      </c>
      <c r="AI653" s="177">
        <v>169.89</v>
      </c>
      <c r="AJ653" s="15">
        <v>98.86</v>
      </c>
      <c r="AK653" s="15">
        <v>0</v>
      </c>
      <c r="AL653" s="15"/>
      <c r="AM653" s="189"/>
      <c r="AN653" s="189"/>
      <c r="AO653" s="173">
        <f t="shared" si="94"/>
        <v>849.18999999999994</v>
      </c>
      <c r="AP653" s="15">
        <f t="shared" si="95"/>
        <v>94.360000000000014</v>
      </c>
      <c r="AQ653" s="50" t="s">
        <v>1769</v>
      </c>
      <c r="AR653" s="58" t="s">
        <v>1327</v>
      </c>
    </row>
    <row r="654" spans="1:44" s="5" customFormat="1" ht="50.15" customHeight="1">
      <c r="A654" s="174" t="s">
        <v>1028</v>
      </c>
      <c r="B654" s="14" t="s">
        <v>1034</v>
      </c>
      <c r="C654" s="39" t="s">
        <v>1050</v>
      </c>
      <c r="D654" s="39" t="s">
        <v>761</v>
      </c>
      <c r="E654" s="39" t="s">
        <v>1041</v>
      </c>
      <c r="F654" s="39" t="s">
        <v>1048</v>
      </c>
      <c r="G654" s="39" t="s">
        <v>1104</v>
      </c>
      <c r="H654" s="39" t="s">
        <v>33</v>
      </c>
      <c r="I654" s="202">
        <v>41487</v>
      </c>
      <c r="J654" s="15">
        <v>943.55</v>
      </c>
      <c r="K654" s="177">
        <f t="shared" si="96"/>
        <v>94.355000000000004</v>
      </c>
      <c r="L654" s="177">
        <f t="shared" si="97"/>
        <v>849.19499999999994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0</v>
      </c>
      <c r="Z654" s="15">
        <v>0</v>
      </c>
      <c r="AA654" s="15">
        <v>0</v>
      </c>
      <c r="AB654" s="177">
        <v>0</v>
      </c>
      <c r="AC654" s="15">
        <v>70.77</v>
      </c>
      <c r="AD654" s="177">
        <v>169.89</v>
      </c>
      <c r="AE654" s="177">
        <v>169.89</v>
      </c>
      <c r="AF654" s="177">
        <v>0</v>
      </c>
      <c r="AG654" s="177">
        <v>169.89</v>
      </c>
      <c r="AH654" s="177">
        <v>0</v>
      </c>
      <c r="AI654" s="177">
        <v>169.89</v>
      </c>
      <c r="AJ654" s="15">
        <v>98.86</v>
      </c>
      <c r="AK654" s="15">
        <v>0</v>
      </c>
      <c r="AL654" s="15"/>
      <c r="AM654" s="189"/>
      <c r="AN654" s="189"/>
      <c r="AO654" s="173">
        <f t="shared" si="94"/>
        <v>849.18999999999994</v>
      </c>
      <c r="AP654" s="15">
        <f t="shared" si="95"/>
        <v>94.360000000000014</v>
      </c>
      <c r="AQ654" s="50" t="s">
        <v>1769</v>
      </c>
      <c r="AR654" s="58" t="s">
        <v>1327</v>
      </c>
    </row>
    <row r="655" spans="1:44" s="5" customFormat="1" ht="50.15" customHeight="1">
      <c r="A655" s="174" t="s">
        <v>1029</v>
      </c>
      <c r="B655" s="14" t="s">
        <v>1034</v>
      </c>
      <c r="C655" s="39" t="s">
        <v>1050</v>
      </c>
      <c r="D655" s="39" t="s">
        <v>761</v>
      </c>
      <c r="E655" s="39" t="s">
        <v>1042</v>
      </c>
      <c r="F655" s="39" t="s">
        <v>1048</v>
      </c>
      <c r="G655" s="39" t="s">
        <v>1104</v>
      </c>
      <c r="H655" s="39" t="s">
        <v>33</v>
      </c>
      <c r="I655" s="202">
        <v>41487</v>
      </c>
      <c r="J655" s="15">
        <v>943.55</v>
      </c>
      <c r="K655" s="177">
        <f t="shared" si="96"/>
        <v>94.355000000000004</v>
      </c>
      <c r="L655" s="177">
        <f t="shared" si="97"/>
        <v>849.19499999999994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0</v>
      </c>
      <c r="Y655" s="15">
        <v>0</v>
      </c>
      <c r="Z655" s="15">
        <v>0</v>
      </c>
      <c r="AA655" s="15">
        <v>0</v>
      </c>
      <c r="AB655" s="177">
        <v>0</v>
      </c>
      <c r="AC655" s="15">
        <v>70.77</v>
      </c>
      <c r="AD655" s="177">
        <v>169.89</v>
      </c>
      <c r="AE655" s="177">
        <v>169.89</v>
      </c>
      <c r="AF655" s="177">
        <v>0</v>
      </c>
      <c r="AG655" s="177">
        <v>169.89</v>
      </c>
      <c r="AH655" s="177">
        <v>0</v>
      </c>
      <c r="AI655" s="177">
        <v>169.89</v>
      </c>
      <c r="AJ655" s="15">
        <v>98.86</v>
      </c>
      <c r="AK655" s="15">
        <v>0</v>
      </c>
      <c r="AL655" s="15"/>
      <c r="AM655" s="189"/>
      <c r="AN655" s="189"/>
      <c r="AO655" s="173">
        <f t="shared" si="94"/>
        <v>849.18999999999994</v>
      </c>
      <c r="AP655" s="15">
        <f t="shared" si="95"/>
        <v>94.360000000000014</v>
      </c>
      <c r="AQ655" s="50" t="s">
        <v>1769</v>
      </c>
      <c r="AR655" s="58" t="s">
        <v>1327</v>
      </c>
    </row>
    <row r="656" spans="1:44" s="5" customFormat="1" ht="50.15" customHeight="1">
      <c r="A656" s="174" t="s">
        <v>1030</v>
      </c>
      <c r="B656" s="14" t="s">
        <v>1034</v>
      </c>
      <c r="C656" s="39" t="s">
        <v>1050</v>
      </c>
      <c r="D656" s="39" t="s">
        <v>761</v>
      </c>
      <c r="E656" s="39" t="s">
        <v>1043</v>
      </c>
      <c r="F656" s="39" t="s">
        <v>1048</v>
      </c>
      <c r="G656" s="39" t="s">
        <v>1104</v>
      </c>
      <c r="H656" s="39" t="s">
        <v>33</v>
      </c>
      <c r="I656" s="202">
        <v>41487</v>
      </c>
      <c r="J656" s="15">
        <v>943.55</v>
      </c>
      <c r="K656" s="177">
        <f t="shared" si="96"/>
        <v>94.355000000000004</v>
      </c>
      <c r="L656" s="177">
        <f t="shared" si="97"/>
        <v>849.19499999999994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0</v>
      </c>
      <c r="Z656" s="15">
        <v>0</v>
      </c>
      <c r="AA656" s="15">
        <v>0</v>
      </c>
      <c r="AB656" s="177">
        <v>0</v>
      </c>
      <c r="AC656" s="15">
        <v>70.77</v>
      </c>
      <c r="AD656" s="177">
        <v>169.89</v>
      </c>
      <c r="AE656" s="177">
        <v>169.89</v>
      </c>
      <c r="AF656" s="177">
        <v>0</v>
      </c>
      <c r="AG656" s="177">
        <v>169.89</v>
      </c>
      <c r="AH656" s="177">
        <v>0</v>
      </c>
      <c r="AI656" s="177">
        <v>169.89</v>
      </c>
      <c r="AJ656" s="15">
        <v>98.86</v>
      </c>
      <c r="AK656" s="15">
        <v>0</v>
      </c>
      <c r="AL656" s="15"/>
      <c r="AM656" s="189"/>
      <c r="AN656" s="189"/>
      <c r="AO656" s="173">
        <f t="shared" si="94"/>
        <v>849.18999999999994</v>
      </c>
      <c r="AP656" s="15">
        <f t="shared" si="95"/>
        <v>94.360000000000014</v>
      </c>
      <c r="AQ656" s="50" t="s">
        <v>1585</v>
      </c>
      <c r="AR656" s="58" t="s">
        <v>1278</v>
      </c>
    </row>
    <row r="657" spans="1:44" s="5" customFormat="1" ht="50.15" customHeight="1">
      <c r="A657" s="174" t="s">
        <v>1031</v>
      </c>
      <c r="B657" s="14" t="s">
        <v>1034</v>
      </c>
      <c r="C657" s="39" t="s">
        <v>1050</v>
      </c>
      <c r="D657" s="39" t="s">
        <v>761</v>
      </c>
      <c r="E657" s="39" t="s">
        <v>1044</v>
      </c>
      <c r="F657" s="39" t="s">
        <v>1048</v>
      </c>
      <c r="G657" s="39" t="s">
        <v>1104</v>
      </c>
      <c r="H657" s="39" t="s">
        <v>33</v>
      </c>
      <c r="I657" s="202">
        <v>41487</v>
      </c>
      <c r="J657" s="15">
        <v>943.55</v>
      </c>
      <c r="K657" s="177">
        <f t="shared" si="96"/>
        <v>94.355000000000004</v>
      </c>
      <c r="L657" s="177">
        <f t="shared" si="97"/>
        <v>849.19499999999994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5">
        <v>0</v>
      </c>
      <c r="AA657" s="15">
        <v>0</v>
      </c>
      <c r="AB657" s="177">
        <v>0</v>
      </c>
      <c r="AC657" s="15">
        <v>70.77</v>
      </c>
      <c r="AD657" s="177">
        <v>169.89</v>
      </c>
      <c r="AE657" s="177">
        <v>169.89</v>
      </c>
      <c r="AF657" s="177">
        <v>0</v>
      </c>
      <c r="AG657" s="177">
        <v>169.89</v>
      </c>
      <c r="AH657" s="177">
        <v>0</v>
      </c>
      <c r="AI657" s="177">
        <v>169.89</v>
      </c>
      <c r="AJ657" s="15">
        <v>98.86</v>
      </c>
      <c r="AK657" s="15">
        <v>0</v>
      </c>
      <c r="AL657" s="15"/>
      <c r="AM657" s="189"/>
      <c r="AN657" s="189"/>
      <c r="AO657" s="173">
        <f t="shared" si="94"/>
        <v>849.18999999999994</v>
      </c>
      <c r="AP657" s="15">
        <f t="shared" si="95"/>
        <v>94.360000000000014</v>
      </c>
      <c r="AQ657" s="50" t="s">
        <v>1585</v>
      </c>
      <c r="AR657" s="58" t="s">
        <v>1278</v>
      </c>
    </row>
    <row r="658" spans="1:44" s="5" customFormat="1" ht="50.15" customHeight="1">
      <c r="A658" s="174" t="s">
        <v>1032</v>
      </c>
      <c r="B658" s="14" t="s">
        <v>1035</v>
      </c>
      <c r="C658" s="39" t="s">
        <v>1050</v>
      </c>
      <c r="D658" s="39" t="s">
        <v>761</v>
      </c>
      <c r="E658" s="39" t="s">
        <v>1045</v>
      </c>
      <c r="F658" s="39" t="s">
        <v>1049</v>
      </c>
      <c r="G658" s="39" t="s">
        <v>1104</v>
      </c>
      <c r="H658" s="39" t="s">
        <v>33</v>
      </c>
      <c r="I658" s="202">
        <v>41487</v>
      </c>
      <c r="J658" s="15">
        <v>1808</v>
      </c>
      <c r="K658" s="177">
        <f t="shared" si="96"/>
        <v>180.8</v>
      </c>
      <c r="L658" s="177">
        <f t="shared" si="97"/>
        <v>1627.2</v>
      </c>
      <c r="M658" s="15">
        <v>0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0</v>
      </c>
      <c r="Z658" s="15">
        <v>0</v>
      </c>
      <c r="AA658" s="15">
        <v>0</v>
      </c>
      <c r="AB658" s="177">
        <v>0</v>
      </c>
      <c r="AC658" s="15">
        <v>135.6</v>
      </c>
      <c r="AD658" s="15">
        <v>325.44</v>
      </c>
      <c r="AE658" s="15">
        <v>325.44</v>
      </c>
      <c r="AF658" s="15">
        <v>0</v>
      </c>
      <c r="AG658" s="15">
        <v>325.44</v>
      </c>
      <c r="AH658" s="15">
        <v>0</v>
      </c>
      <c r="AI658" s="15">
        <v>325.44</v>
      </c>
      <c r="AJ658" s="15">
        <v>189.84</v>
      </c>
      <c r="AK658" s="15">
        <v>0</v>
      </c>
      <c r="AL658" s="15"/>
      <c r="AM658" s="189"/>
      <c r="AN658" s="189"/>
      <c r="AO658" s="173">
        <f t="shared" si="94"/>
        <v>1627.2</v>
      </c>
      <c r="AP658" s="15">
        <f t="shared" si="95"/>
        <v>180.79999999999995</v>
      </c>
      <c r="AQ658" s="50" t="s">
        <v>119</v>
      </c>
      <c r="AR658" s="58" t="s">
        <v>1582</v>
      </c>
    </row>
    <row r="659" spans="1:44" s="5" customFormat="1" ht="50.15" customHeight="1">
      <c r="A659" s="174" t="s">
        <v>1033</v>
      </c>
      <c r="B659" s="14" t="s">
        <v>1035</v>
      </c>
      <c r="C659" s="39" t="s">
        <v>1050</v>
      </c>
      <c r="D659" s="39" t="s">
        <v>761</v>
      </c>
      <c r="E659" s="39" t="s">
        <v>1046</v>
      </c>
      <c r="F659" s="39" t="s">
        <v>1049</v>
      </c>
      <c r="G659" s="39" t="s">
        <v>1104</v>
      </c>
      <c r="H659" s="39" t="s">
        <v>33</v>
      </c>
      <c r="I659" s="202">
        <v>41487</v>
      </c>
      <c r="J659" s="15">
        <v>1808</v>
      </c>
      <c r="K659" s="177">
        <f t="shared" si="96"/>
        <v>180.8</v>
      </c>
      <c r="L659" s="177">
        <f t="shared" si="97"/>
        <v>1627.2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 s="15">
        <v>0</v>
      </c>
      <c r="Y659" s="15">
        <v>0</v>
      </c>
      <c r="Z659" s="15">
        <v>0</v>
      </c>
      <c r="AA659" s="15">
        <v>0</v>
      </c>
      <c r="AB659" s="177">
        <v>0</v>
      </c>
      <c r="AC659" s="15">
        <v>135.6</v>
      </c>
      <c r="AD659" s="15">
        <v>325.44</v>
      </c>
      <c r="AE659" s="15">
        <v>325.44</v>
      </c>
      <c r="AF659" s="15">
        <v>0</v>
      </c>
      <c r="AG659" s="15">
        <v>325.44</v>
      </c>
      <c r="AH659" s="15">
        <v>0</v>
      </c>
      <c r="AI659" s="15">
        <v>325.44</v>
      </c>
      <c r="AJ659" s="15">
        <v>189.84</v>
      </c>
      <c r="AK659" s="15">
        <v>0</v>
      </c>
      <c r="AL659" s="15"/>
      <c r="AM659" s="189"/>
      <c r="AN659" s="189"/>
      <c r="AO659" s="173">
        <f t="shared" ref="AO659:AO691" si="98">SUM(M659:AN659)</f>
        <v>1627.2</v>
      </c>
      <c r="AP659" s="15">
        <f t="shared" ref="AP659:AP691" si="99">J659-AO659</f>
        <v>180.79999999999995</v>
      </c>
      <c r="AQ659" s="50" t="s">
        <v>119</v>
      </c>
      <c r="AR659" s="58" t="s">
        <v>1367</v>
      </c>
    </row>
    <row r="660" spans="1:44" s="5" customFormat="1" ht="50.15" customHeight="1">
      <c r="A660" s="174" t="s">
        <v>1253</v>
      </c>
      <c r="B660" s="14" t="s">
        <v>1256</v>
      </c>
      <c r="C660" s="39" t="s">
        <v>1254</v>
      </c>
      <c r="D660" s="39" t="s">
        <v>532</v>
      </c>
      <c r="E660" s="39" t="s">
        <v>1255</v>
      </c>
      <c r="F660" s="39" t="s">
        <v>1257</v>
      </c>
      <c r="G660" s="39" t="s">
        <v>1104</v>
      </c>
      <c r="H660" s="39" t="s">
        <v>33</v>
      </c>
      <c r="I660" s="202">
        <v>42064</v>
      </c>
      <c r="J660" s="15">
        <v>1338.25</v>
      </c>
      <c r="K660" s="177">
        <f t="shared" ref="K660:K690" si="100">+J660*0.1</f>
        <v>133.82500000000002</v>
      </c>
      <c r="L660" s="177">
        <f t="shared" ref="L660:L690" si="101">+J660-K660</f>
        <v>1204.425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5">
        <v>0</v>
      </c>
      <c r="AA660" s="15">
        <v>0</v>
      </c>
      <c r="AB660" s="177">
        <v>0</v>
      </c>
      <c r="AC660" s="15">
        <v>0</v>
      </c>
      <c r="AD660" s="15">
        <v>0</v>
      </c>
      <c r="AE660" s="15">
        <v>200.74</v>
      </c>
      <c r="AF660" s="15">
        <v>0</v>
      </c>
      <c r="AG660" s="15">
        <v>240.89</v>
      </c>
      <c r="AH660" s="15">
        <v>0</v>
      </c>
      <c r="AI660" s="15">
        <v>240.89</v>
      </c>
      <c r="AJ660" s="15">
        <v>240.89</v>
      </c>
      <c r="AK660" s="15">
        <v>240.89</v>
      </c>
      <c r="AL660" s="15">
        <v>40.119999999999997</v>
      </c>
      <c r="AM660" s="189"/>
      <c r="AN660" s="189"/>
      <c r="AO660" s="173">
        <f t="shared" si="98"/>
        <v>1204.4199999999998</v>
      </c>
      <c r="AP660" s="15">
        <f t="shared" si="99"/>
        <v>133.83000000000015</v>
      </c>
      <c r="AQ660" s="50" t="s">
        <v>1675</v>
      </c>
      <c r="AR660" s="58" t="s">
        <v>1295</v>
      </c>
    </row>
    <row r="661" spans="1:44" s="5" customFormat="1" ht="50.15" customHeight="1">
      <c r="A661" s="174" t="s">
        <v>1258</v>
      </c>
      <c r="B661" s="14" t="s">
        <v>1263</v>
      </c>
      <c r="C661" s="39" t="s">
        <v>1264</v>
      </c>
      <c r="D661" s="39" t="s">
        <v>761</v>
      </c>
      <c r="E661" s="39" t="s">
        <v>1266</v>
      </c>
      <c r="F661" s="39" t="s">
        <v>406</v>
      </c>
      <c r="G661" s="39" t="s">
        <v>1104</v>
      </c>
      <c r="H661" s="39" t="s">
        <v>33</v>
      </c>
      <c r="I661" s="202">
        <v>42125</v>
      </c>
      <c r="J661" s="15">
        <v>910</v>
      </c>
      <c r="K661" s="177">
        <f t="shared" si="100"/>
        <v>91</v>
      </c>
      <c r="L661" s="177">
        <f t="shared" si="101"/>
        <v>819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0</v>
      </c>
      <c r="Z661" s="15">
        <v>0</v>
      </c>
      <c r="AA661" s="15">
        <v>0</v>
      </c>
      <c r="AB661" s="177">
        <v>0</v>
      </c>
      <c r="AC661" s="15">
        <v>0</v>
      </c>
      <c r="AD661" s="15">
        <v>0</v>
      </c>
      <c r="AE661" s="15">
        <v>109.2</v>
      </c>
      <c r="AF661" s="15">
        <v>0</v>
      </c>
      <c r="AG661" s="15">
        <v>163.80000000000001</v>
      </c>
      <c r="AH661" s="15">
        <v>0</v>
      </c>
      <c r="AI661" s="15">
        <v>163.80000000000001</v>
      </c>
      <c r="AJ661" s="15">
        <v>163.80000000000001</v>
      </c>
      <c r="AK661" s="15">
        <v>163.80000000000001</v>
      </c>
      <c r="AL661" s="15">
        <v>54.6</v>
      </c>
      <c r="AM661" s="189"/>
      <c r="AN661" s="189"/>
      <c r="AO661" s="173">
        <f t="shared" si="98"/>
        <v>819.00000000000011</v>
      </c>
      <c r="AP661" s="15">
        <f t="shared" si="99"/>
        <v>90.999999999999886</v>
      </c>
      <c r="AQ661" s="50" t="s">
        <v>1673</v>
      </c>
      <c r="AR661" s="58" t="s">
        <v>1674</v>
      </c>
    </row>
    <row r="662" spans="1:44" s="5" customFormat="1" ht="50.15" customHeight="1">
      <c r="A662" s="174" t="s">
        <v>1259</v>
      </c>
      <c r="B662" s="14" t="s">
        <v>1263</v>
      </c>
      <c r="C662" s="39" t="s">
        <v>1264</v>
      </c>
      <c r="D662" s="39" t="s">
        <v>761</v>
      </c>
      <c r="E662" s="39" t="s">
        <v>1265</v>
      </c>
      <c r="F662" s="39" t="s">
        <v>406</v>
      </c>
      <c r="G662" s="39" t="s">
        <v>1104</v>
      </c>
      <c r="H662" s="39" t="s">
        <v>33</v>
      </c>
      <c r="I662" s="202">
        <v>42125</v>
      </c>
      <c r="J662" s="15">
        <v>910</v>
      </c>
      <c r="K662" s="177">
        <f t="shared" si="100"/>
        <v>91</v>
      </c>
      <c r="L662" s="177">
        <f t="shared" si="101"/>
        <v>819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 s="15">
        <v>0</v>
      </c>
      <c r="Y662" s="15">
        <v>0</v>
      </c>
      <c r="Z662" s="15">
        <v>0</v>
      </c>
      <c r="AA662" s="15">
        <v>0</v>
      </c>
      <c r="AB662" s="177">
        <v>0</v>
      </c>
      <c r="AC662" s="15">
        <v>0</v>
      </c>
      <c r="AD662" s="15">
        <v>0</v>
      </c>
      <c r="AE662" s="15">
        <v>109.2</v>
      </c>
      <c r="AF662" s="15">
        <v>0</v>
      </c>
      <c r="AG662" s="15">
        <v>163.80000000000001</v>
      </c>
      <c r="AH662" s="15">
        <v>0</v>
      </c>
      <c r="AI662" s="15">
        <v>163.80000000000001</v>
      </c>
      <c r="AJ662" s="15">
        <v>163.80000000000001</v>
      </c>
      <c r="AK662" s="15">
        <v>163.80000000000001</v>
      </c>
      <c r="AL662" s="15">
        <v>54.6</v>
      </c>
      <c r="AM662" s="189"/>
      <c r="AN662" s="189"/>
      <c r="AO662" s="173">
        <f t="shared" si="98"/>
        <v>819.00000000000011</v>
      </c>
      <c r="AP662" s="15">
        <f t="shared" si="99"/>
        <v>90.999999999999886</v>
      </c>
      <c r="AQ662" s="50" t="s">
        <v>1114</v>
      </c>
      <c r="AR662" s="58" t="s">
        <v>607</v>
      </c>
    </row>
    <row r="663" spans="1:44" s="5" customFormat="1" ht="50.15" customHeight="1">
      <c r="A663" s="174" t="s">
        <v>1260</v>
      </c>
      <c r="B663" s="14" t="s">
        <v>1263</v>
      </c>
      <c r="C663" s="39" t="s">
        <v>1264</v>
      </c>
      <c r="D663" s="39" t="s">
        <v>761</v>
      </c>
      <c r="E663" s="39" t="s">
        <v>1267</v>
      </c>
      <c r="F663" s="39" t="s">
        <v>406</v>
      </c>
      <c r="G663" s="39" t="s">
        <v>1104</v>
      </c>
      <c r="H663" s="39" t="s">
        <v>33</v>
      </c>
      <c r="I663" s="202">
        <v>42125</v>
      </c>
      <c r="J663" s="15">
        <v>910</v>
      </c>
      <c r="K663" s="177">
        <f t="shared" si="100"/>
        <v>91</v>
      </c>
      <c r="L663" s="177">
        <f t="shared" si="101"/>
        <v>819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  <c r="X663" s="15">
        <v>0</v>
      </c>
      <c r="Y663" s="15">
        <v>0</v>
      </c>
      <c r="Z663" s="15">
        <v>0</v>
      </c>
      <c r="AA663" s="177">
        <v>0</v>
      </c>
      <c r="AB663" s="177">
        <v>0</v>
      </c>
      <c r="AC663" s="15">
        <v>0</v>
      </c>
      <c r="AD663" s="15">
        <v>0</v>
      </c>
      <c r="AE663" s="15">
        <v>109.2</v>
      </c>
      <c r="AF663" s="15">
        <v>0</v>
      </c>
      <c r="AG663" s="15">
        <v>163.80000000000001</v>
      </c>
      <c r="AH663" s="15">
        <v>0</v>
      </c>
      <c r="AI663" s="15">
        <v>163.80000000000001</v>
      </c>
      <c r="AJ663" s="15">
        <v>163.80000000000001</v>
      </c>
      <c r="AK663" s="15">
        <v>163.80000000000001</v>
      </c>
      <c r="AL663" s="15">
        <v>54.6</v>
      </c>
      <c r="AM663" s="189"/>
      <c r="AN663" s="189"/>
      <c r="AO663" s="173">
        <f t="shared" si="98"/>
        <v>819.00000000000011</v>
      </c>
      <c r="AP663" s="15">
        <f t="shared" si="99"/>
        <v>90.999999999999886</v>
      </c>
      <c r="AQ663" s="50" t="s">
        <v>1114</v>
      </c>
      <c r="AR663" s="58" t="s">
        <v>607</v>
      </c>
    </row>
    <row r="664" spans="1:44" s="5" customFormat="1" ht="50.15" customHeight="1">
      <c r="A664" s="174" t="s">
        <v>1261</v>
      </c>
      <c r="B664" s="14" t="s">
        <v>1263</v>
      </c>
      <c r="C664" s="39" t="s">
        <v>1264</v>
      </c>
      <c r="D664" s="39" t="s">
        <v>761</v>
      </c>
      <c r="E664" s="39" t="s">
        <v>1268</v>
      </c>
      <c r="F664" s="39" t="s">
        <v>406</v>
      </c>
      <c r="G664" s="39" t="s">
        <v>1104</v>
      </c>
      <c r="H664" s="39" t="s">
        <v>33</v>
      </c>
      <c r="I664" s="175">
        <v>42125</v>
      </c>
      <c r="J664" s="15">
        <v>910</v>
      </c>
      <c r="K664" s="177">
        <f t="shared" si="100"/>
        <v>91</v>
      </c>
      <c r="L664" s="177">
        <f t="shared" si="101"/>
        <v>819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77">
        <v>0</v>
      </c>
      <c r="AC664" s="15">
        <v>0</v>
      </c>
      <c r="AD664" s="15">
        <v>0</v>
      </c>
      <c r="AE664" s="15">
        <v>109.2</v>
      </c>
      <c r="AF664" s="15">
        <v>0</v>
      </c>
      <c r="AG664" s="15">
        <v>163.80000000000001</v>
      </c>
      <c r="AH664" s="15">
        <v>0</v>
      </c>
      <c r="AI664" s="15">
        <v>163.80000000000001</v>
      </c>
      <c r="AJ664" s="15">
        <v>163.80000000000001</v>
      </c>
      <c r="AK664" s="15">
        <v>163.80000000000001</v>
      </c>
      <c r="AL664" s="15">
        <v>54.6</v>
      </c>
      <c r="AM664" s="189"/>
      <c r="AN664" s="189"/>
      <c r="AO664" s="173">
        <f t="shared" si="98"/>
        <v>819.00000000000011</v>
      </c>
      <c r="AP664" s="177">
        <f t="shared" si="99"/>
        <v>90.999999999999886</v>
      </c>
      <c r="AQ664" s="46" t="s">
        <v>1939</v>
      </c>
      <c r="AR664" s="61" t="s">
        <v>176</v>
      </c>
    </row>
    <row r="665" spans="1:44" s="5" customFormat="1" ht="53.25" customHeight="1">
      <c r="A665" s="174" t="s">
        <v>1262</v>
      </c>
      <c r="B665" s="14" t="s">
        <v>1263</v>
      </c>
      <c r="C665" s="39" t="s">
        <v>1264</v>
      </c>
      <c r="D665" s="39" t="s">
        <v>761</v>
      </c>
      <c r="E665" s="39" t="s">
        <v>1269</v>
      </c>
      <c r="F665" s="39" t="s">
        <v>406</v>
      </c>
      <c r="G665" s="39" t="s">
        <v>1104</v>
      </c>
      <c r="H665" s="39" t="s">
        <v>33</v>
      </c>
      <c r="I665" s="202">
        <v>42125</v>
      </c>
      <c r="J665" s="15">
        <v>910</v>
      </c>
      <c r="K665" s="177">
        <f t="shared" si="100"/>
        <v>91</v>
      </c>
      <c r="L665" s="177">
        <f t="shared" si="101"/>
        <v>819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0</v>
      </c>
      <c r="Y665" s="15">
        <v>0</v>
      </c>
      <c r="Z665" s="15">
        <v>0</v>
      </c>
      <c r="AA665" s="15">
        <v>0</v>
      </c>
      <c r="AB665" s="177">
        <v>0</v>
      </c>
      <c r="AC665" s="15">
        <v>0</v>
      </c>
      <c r="AD665" s="15">
        <v>0</v>
      </c>
      <c r="AE665" s="15">
        <v>109.2</v>
      </c>
      <c r="AF665" s="15">
        <v>0</v>
      </c>
      <c r="AG665" s="15">
        <v>163.80000000000001</v>
      </c>
      <c r="AH665" s="15">
        <v>0</v>
      </c>
      <c r="AI665" s="15">
        <v>163.80000000000001</v>
      </c>
      <c r="AJ665" s="15">
        <v>163.80000000000001</v>
      </c>
      <c r="AK665" s="15">
        <v>163.80000000000001</v>
      </c>
      <c r="AL665" s="15">
        <v>54.6</v>
      </c>
      <c r="AM665" s="189"/>
      <c r="AN665" s="189"/>
      <c r="AO665" s="173">
        <f t="shared" si="98"/>
        <v>819.00000000000011</v>
      </c>
      <c r="AP665" s="15">
        <f t="shared" si="99"/>
        <v>90.999999999999886</v>
      </c>
      <c r="AQ665" s="50" t="s">
        <v>1114</v>
      </c>
      <c r="AR665" s="58" t="s">
        <v>1270</v>
      </c>
    </row>
    <row r="666" spans="1:44" s="5" customFormat="1" ht="39" customHeight="1">
      <c r="A666" s="174" t="s">
        <v>2041</v>
      </c>
      <c r="B666" s="14" t="s">
        <v>2042</v>
      </c>
      <c r="C666" s="39" t="s">
        <v>2043</v>
      </c>
      <c r="D666" s="39" t="s">
        <v>433</v>
      </c>
      <c r="E666" s="39" t="s">
        <v>2044</v>
      </c>
      <c r="F666" s="39" t="s">
        <v>2045</v>
      </c>
      <c r="G666" s="39" t="s">
        <v>1104</v>
      </c>
      <c r="H666" s="39" t="s">
        <v>33</v>
      </c>
      <c r="I666" s="202">
        <v>43763</v>
      </c>
      <c r="J666" s="15">
        <v>2800</v>
      </c>
      <c r="K666" s="177">
        <f t="shared" si="100"/>
        <v>280</v>
      </c>
      <c r="L666" s="177">
        <f t="shared" si="101"/>
        <v>2520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0</v>
      </c>
      <c r="Z666" s="15">
        <v>0</v>
      </c>
      <c r="AA666" s="15">
        <v>0</v>
      </c>
      <c r="AB666" s="177">
        <v>0</v>
      </c>
      <c r="AC666" s="15">
        <v>0</v>
      </c>
      <c r="AD666" s="15">
        <v>0</v>
      </c>
      <c r="AE666" s="15">
        <v>0</v>
      </c>
      <c r="AF666" s="15">
        <v>0</v>
      </c>
      <c r="AG666" s="15">
        <v>0</v>
      </c>
      <c r="AH666" s="15">
        <v>0</v>
      </c>
      <c r="AI666" s="15">
        <v>0</v>
      </c>
      <c r="AJ666" s="15">
        <v>0</v>
      </c>
      <c r="AK666" s="15">
        <v>84</v>
      </c>
      <c r="AL666" s="15">
        <v>504</v>
      </c>
      <c r="AM666" s="189"/>
      <c r="AN666" s="229">
        <v>504</v>
      </c>
      <c r="AO666" s="173">
        <f t="shared" si="98"/>
        <v>1092</v>
      </c>
      <c r="AP666" s="15">
        <f t="shared" si="99"/>
        <v>1708</v>
      </c>
      <c r="AQ666" s="14"/>
      <c r="AR666" s="36"/>
    </row>
    <row r="667" spans="1:44" s="5" customFormat="1" ht="50.15" customHeight="1">
      <c r="A667" s="174" t="s">
        <v>494</v>
      </c>
      <c r="B667" s="39" t="s">
        <v>495</v>
      </c>
      <c r="C667" s="39" t="s">
        <v>485</v>
      </c>
      <c r="D667" s="39" t="s">
        <v>496</v>
      </c>
      <c r="E667" s="39" t="s">
        <v>497</v>
      </c>
      <c r="F667" s="39" t="s">
        <v>392</v>
      </c>
      <c r="G667" s="39" t="s">
        <v>1104</v>
      </c>
      <c r="H667" s="39" t="s">
        <v>25</v>
      </c>
      <c r="I667" s="202">
        <v>40513</v>
      </c>
      <c r="J667" s="177">
        <v>2850</v>
      </c>
      <c r="K667" s="177">
        <f t="shared" si="100"/>
        <v>285</v>
      </c>
      <c r="L667" s="177">
        <f t="shared" si="101"/>
        <v>2565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5">
        <v>0</v>
      </c>
      <c r="Z667" s="15">
        <v>513</v>
      </c>
      <c r="AA667" s="15">
        <v>513</v>
      </c>
      <c r="AB667" s="177">
        <v>0</v>
      </c>
      <c r="AC667" s="15">
        <v>513</v>
      </c>
      <c r="AD667" s="15">
        <v>513</v>
      </c>
      <c r="AE667" s="15">
        <v>513</v>
      </c>
      <c r="AF667" s="15">
        <v>0</v>
      </c>
      <c r="AG667" s="15">
        <v>0</v>
      </c>
      <c r="AH667" s="15">
        <v>0</v>
      </c>
      <c r="AI667" s="15">
        <v>0</v>
      </c>
      <c r="AJ667" s="15">
        <v>0</v>
      </c>
      <c r="AK667" s="15">
        <v>0</v>
      </c>
      <c r="AL667" s="15"/>
      <c r="AM667" s="15"/>
      <c r="AN667" s="15"/>
      <c r="AO667" s="173">
        <f t="shared" si="98"/>
        <v>2565</v>
      </c>
      <c r="AP667" s="15">
        <f t="shared" si="99"/>
        <v>285</v>
      </c>
      <c r="AQ667" s="50" t="s">
        <v>1317</v>
      </c>
      <c r="AR667" s="58" t="s">
        <v>1318</v>
      </c>
    </row>
    <row r="668" spans="1:44" s="5" customFormat="1" ht="50.15" customHeight="1">
      <c r="A668" s="174" t="s">
        <v>1023</v>
      </c>
      <c r="B668" s="14" t="s">
        <v>1637</v>
      </c>
      <c r="C668" s="39" t="s">
        <v>1050</v>
      </c>
      <c r="D668" s="39" t="s">
        <v>486</v>
      </c>
      <c r="E668" s="39" t="s">
        <v>1036</v>
      </c>
      <c r="F668" s="39" t="s">
        <v>1047</v>
      </c>
      <c r="G668" s="39" t="s">
        <v>1104</v>
      </c>
      <c r="H668" s="39" t="s">
        <v>589</v>
      </c>
      <c r="I668" s="202">
        <v>41487</v>
      </c>
      <c r="J668" s="15">
        <v>12430</v>
      </c>
      <c r="K668" s="177">
        <f t="shared" si="100"/>
        <v>1243</v>
      </c>
      <c r="L668" s="177">
        <f t="shared" si="101"/>
        <v>11187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77">
        <v>0</v>
      </c>
      <c r="AC668" s="15">
        <v>932.25</v>
      </c>
      <c r="AD668" s="15">
        <v>2237.4</v>
      </c>
      <c r="AE668" s="15">
        <v>2237.4</v>
      </c>
      <c r="AF668" s="15">
        <v>0</v>
      </c>
      <c r="AG668" s="15">
        <v>2237.4</v>
      </c>
      <c r="AH668" s="15">
        <v>0</v>
      </c>
      <c r="AI668" s="15">
        <v>2237.4</v>
      </c>
      <c r="AJ668" s="15">
        <v>1305.1500000000001</v>
      </c>
      <c r="AK668" s="15">
        <v>0</v>
      </c>
      <c r="AL668" s="15"/>
      <c r="AM668" s="15"/>
      <c r="AN668" s="15"/>
      <c r="AO668" s="173">
        <f t="shared" si="98"/>
        <v>11187</v>
      </c>
      <c r="AP668" s="15">
        <f t="shared" si="99"/>
        <v>1243</v>
      </c>
      <c r="AQ668" s="50" t="s">
        <v>119</v>
      </c>
      <c r="AR668" s="58" t="s">
        <v>1366</v>
      </c>
    </row>
    <row r="669" spans="1:44" s="5" customFormat="1" ht="50.15" customHeight="1">
      <c r="A669" s="174" t="s">
        <v>1804</v>
      </c>
      <c r="B669" s="14" t="s">
        <v>1685</v>
      </c>
      <c r="C669" s="39" t="s">
        <v>1050</v>
      </c>
      <c r="D669" s="39" t="s">
        <v>486</v>
      </c>
      <c r="E669" s="39" t="s">
        <v>1805</v>
      </c>
      <c r="F669" s="39" t="s">
        <v>1806</v>
      </c>
      <c r="G669" s="39" t="s">
        <v>1104</v>
      </c>
      <c r="H669" s="39" t="s">
        <v>589</v>
      </c>
      <c r="I669" s="202">
        <v>41487</v>
      </c>
      <c r="J669" s="15">
        <v>7672.7</v>
      </c>
      <c r="K669" s="177">
        <f t="shared" si="100"/>
        <v>767.27</v>
      </c>
      <c r="L669" s="177">
        <f>+J669-K669</f>
        <v>6905.43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0</v>
      </c>
      <c r="Z669" s="15">
        <v>0</v>
      </c>
      <c r="AA669" s="15">
        <v>0</v>
      </c>
      <c r="AB669" s="177">
        <v>0</v>
      </c>
      <c r="AC669" s="15">
        <v>575.45000000000005</v>
      </c>
      <c r="AD669" s="177">
        <v>1381.09</v>
      </c>
      <c r="AE669" s="177">
        <v>1381.09</v>
      </c>
      <c r="AF669" s="177">
        <v>0</v>
      </c>
      <c r="AG669" s="177">
        <v>1381.09</v>
      </c>
      <c r="AH669" s="177">
        <v>0</v>
      </c>
      <c r="AI669" s="177">
        <v>1381.09</v>
      </c>
      <c r="AJ669" s="15">
        <v>805.62</v>
      </c>
      <c r="AK669" s="15">
        <v>0</v>
      </c>
      <c r="AL669" s="15"/>
      <c r="AM669" s="15"/>
      <c r="AN669" s="15"/>
      <c r="AO669" s="173">
        <f t="shared" si="98"/>
        <v>6905.43</v>
      </c>
      <c r="AP669" s="15">
        <f t="shared" si="99"/>
        <v>767.26999999999953</v>
      </c>
      <c r="AQ669" s="50" t="s">
        <v>119</v>
      </c>
      <c r="AR669" s="58" t="s">
        <v>1366</v>
      </c>
    </row>
    <row r="670" spans="1:44" s="5" customFormat="1" ht="50.15" customHeight="1">
      <c r="A670" s="174" t="s">
        <v>1943</v>
      </c>
      <c r="B670" s="14" t="s">
        <v>1944</v>
      </c>
      <c r="C670" s="39" t="s">
        <v>1050</v>
      </c>
      <c r="D670" s="39" t="s">
        <v>486</v>
      </c>
      <c r="E670" s="39" t="s">
        <v>1945</v>
      </c>
      <c r="F670" s="39" t="s">
        <v>1946</v>
      </c>
      <c r="G670" s="39" t="s">
        <v>1104</v>
      </c>
      <c r="H670" s="14" t="s">
        <v>1684</v>
      </c>
      <c r="I670" s="202">
        <v>42583</v>
      </c>
      <c r="J670" s="15">
        <v>7462.52</v>
      </c>
      <c r="K670" s="177">
        <f>+J670*0.1</f>
        <v>746.25200000000007</v>
      </c>
      <c r="L670" s="15">
        <f>+J670-K670</f>
        <v>6716.268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0</v>
      </c>
      <c r="Z670" s="15">
        <v>0</v>
      </c>
      <c r="AA670" s="15">
        <v>0</v>
      </c>
      <c r="AB670" s="177">
        <v>0</v>
      </c>
      <c r="AC670" s="15">
        <v>0</v>
      </c>
      <c r="AD670" s="177">
        <v>0</v>
      </c>
      <c r="AE670" s="177">
        <v>0</v>
      </c>
      <c r="AF670" s="177">
        <v>0</v>
      </c>
      <c r="AG670" s="177">
        <v>559.69000000000005</v>
      </c>
      <c r="AH670" s="177">
        <v>0</v>
      </c>
      <c r="AI670" s="177">
        <v>1343.25</v>
      </c>
      <c r="AJ670" s="15">
        <v>1343.25</v>
      </c>
      <c r="AK670" s="15">
        <v>1343.25</v>
      </c>
      <c r="AL670" s="15">
        <v>1343.25</v>
      </c>
      <c r="AM670" s="15"/>
      <c r="AN670" s="217">
        <v>783.58</v>
      </c>
      <c r="AO670" s="173">
        <f t="shared" si="98"/>
        <v>6716.27</v>
      </c>
      <c r="AP670" s="15">
        <f t="shared" si="99"/>
        <v>746.25</v>
      </c>
      <c r="AQ670" s="14" t="s">
        <v>119</v>
      </c>
      <c r="AR670" s="36" t="s">
        <v>1972</v>
      </c>
    </row>
    <row r="671" spans="1:44" s="5" customFormat="1" ht="50.15" customHeight="1">
      <c r="A671" s="174" t="s">
        <v>2100</v>
      </c>
      <c r="B671" s="14" t="s">
        <v>2101</v>
      </c>
      <c r="C671" s="39" t="s">
        <v>2268</v>
      </c>
      <c r="D671" s="39" t="s">
        <v>761</v>
      </c>
      <c r="E671" s="39" t="s">
        <v>2102</v>
      </c>
      <c r="F671" s="39" t="s">
        <v>2103</v>
      </c>
      <c r="G671" s="39" t="s">
        <v>1104</v>
      </c>
      <c r="H671" s="14"/>
      <c r="I671" s="202">
        <v>43867</v>
      </c>
      <c r="J671" s="15">
        <v>1755.85</v>
      </c>
      <c r="K671" s="177">
        <f>+J671*0.1</f>
        <v>175.58500000000001</v>
      </c>
      <c r="L671" s="15">
        <f>+J671-K671</f>
        <v>1580.2649999999999</v>
      </c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77"/>
      <c r="AC671" s="15"/>
      <c r="AD671" s="177"/>
      <c r="AE671" s="177"/>
      <c r="AF671" s="177"/>
      <c r="AG671" s="177"/>
      <c r="AH671" s="177"/>
      <c r="AI671" s="177"/>
      <c r="AJ671" s="15"/>
      <c r="AK671" s="15"/>
      <c r="AL671" s="15">
        <v>289.72000000000003</v>
      </c>
      <c r="AM671" s="15"/>
      <c r="AN671" s="217">
        <v>316.05</v>
      </c>
      <c r="AO671" s="173">
        <f t="shared" si="98"/>
        <v>605.77</v>
      </c>
      <c r="AP671" s="15">
        <f t="shared" si="99"/>
        <v>1150.08</v>
      </c>
      <c r="AQ671" s="14"/>
      <c r="AR671" s="36"/>
    </row>
    <row r="672" spans="1:44" s="5" customFormat="1" ht="50.15" customHeight="1">
      <c r="A672" s="174" t="s">
        <v>2310</v>
      </c>
      <c r="B672" s="14" t="s">
        <v>2101</v>
      </c>
      <c r="C672" s="39" t="s">
        <v>2307</v>
      </c>
      <c r="D672" s="39" t="s">
        <v>761</v>
      </c>
      <c r="E672" s="39" t="s">
        <v>2308</v>
      </c>
      <c r="F672" s="39" t="s">
        <v>2309</v>
      </c>
      <c r="G672" s="39" t="s">
        <v>1104</v>
      </c>
      <c r="H672" s="14"/>
      <c r="I672" s="202">
        <v>44151</v>
      </c>
      <c r="J672" s="15">
        <v>885.67</v>
      </c>
      <c r="K672" s="177">
        <f>+J672*0.1</f>
        <v>88.567000000000007</v>
      </c>
      <c r="L672" s="15">
        <f>+J672-K672</f>
        <v>797.10299999999995</v>
      </c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77"/>
      <c r="AC672" s="15"/>
      <c r="AD672" s="177"/>
      <c r="AE672" s="177"/>
      <c r="AF672" s="177"/>
      <c r="AG672" s="177"/>
      <c r="AH672" s="177"/>
      <c r="AI672" s="177"/>
      <c r="AJ672" s="15"/>
      <c r="AK672" s="15"/>
      <c r="AL672" s="15">
        <v>13.29</v>
      </c>
      <c r="AM672" s="15"/>
      <c r="AN672" s="217">
        <v>159.41999999999999</v>
      </c>
      <c r="AO672" s="173">
        <f t="shared" si="98"/>
        <v>172.70999999999998</v>
      </c>
      <c r="AP672" s="15">
        <f t="shared" si="99"/>
        <v>712.96</v>
      </c>
      <c r="AQ672" s="14"/>
      <c r="AR672" s="36"/>
    </row>
    <row r="673" spans="1:44" s="5" customFormat="1" ht="50.15" customHeight="1">
      <c r="A673" s="174" t="s">
        <v>1014</v>
      </c>
      <c r="B673" s="14" t="s">
        <v>1015</v>
      </c>
      <c r="C673" s="39" t="s">
        <v>1016</v>
      </c>
      <c r="D673" s="39" t="s">
        <v>1017</v>
      </c>
      <c r="E673" s="39" t="s">
        <v>1019</v>
      </c>
      <c r="F673" s="39" t="s">
        <v>1018</v>
      </c>
      <c r="G673" s="39" t="s">
        <v>1104</v>
      </c>
      <c r="H673" s="39" t="s">
        <v>1020</v>
      </c>
      <c r="I673" s="202">
        <v>41456</v>
      </c>
      <c r="J673" s="15">
        <v>2070</v>
      </c>
      <c r="K673" s="177">
        <f t="shared" si="100"/>
        <v>207</v>
      </c>
      <c r="L673" s="177">
        <f t="shared" si="101"/>
        <v>1863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0</v>
      </c>
      <c r="Y673" s="15">
        <v>0</v>
      </c>
      <c r="Z673" s="15">
        <v>0</v>
      </c>
      <c r="AA673" s="15">
        <v>0</v>
      </c>
      <c r="AB673" s="177">
        <v>0</v>
      </c>
      <c r="AC673" s="15">
        <v>186.3</v>
      </c>
      <c r="AD673" s="15">
        <v>372.6</v>
      </c>
      <c r="AE673" s="15">
        <v>372.6</v>
      </c>
      <c r="AF673" s="15">
        <v>0</v>
      </c>
      <c r="AG673" s="15">
        <v>372.6</v>
      </c>
      <c r="AH673" s="15">
        <v>0</v>
      </c>
      <c r="AI673" s="15">
        <v>372.6</v>
      </c>
      <c r="AJ673" s="15">
        <v>186.3</v>
      </c>
      <c r="AK673" s="15">
        <v>0</v>
      </c>
      <c r="AL673" s="15"/>
      <c r="AM673" s="15"/>
      <c r="AN673" s="15"/>
      <c r="AO673" s="173">
        <f t="shared" si="98"/>
        <v>1863.0000000000002</v>
      </c>
      <c r="AP673" s="15">
        <f t="shared" si="99"/>
        <v>206.99999999999977</v>
      </c>
      <c r="AQ673" s="50" t="s">
        <v>1117</v>
      </c>
      <c r="AR673" s="58" t="s">
        <v>1275</v>
      </c>
    </row>
    <row r="674" spans="1:44" s="5" customFormat="1" ht="50.15" customHeight="1">
      <c r="A674" s="174" t="s">
        <v>556</v>
      </c>
      <c r="B674" s="39" t="s">
        <v>82</v>
      </c>
      <c r="C674" s="39" t="s">
        <v>557</v>
      </c>
      <c r="D674" s="39" t="s">
        <v>558</v>
      </c>
      <c r="E674" s="39" t="s">
        <v>559</v>
      </c>
      <c r="F674" s="39" t="s">
        <v>560</v>
      </c>
      <c r="G674" s="39" t="s">
        <v>1104</v>
      </c>
      <c r="H674" s="39" t="s">
        <v>102</v>
      </c>
      <c r="I674" s="202">
        <v>40483</v>
      </c>
      <c r="J674" s="177">
        <v>11620</v>
      </c>
      <c r="K674" s="177">
        <f t="shared" si="100"/>
        <v>1162</v>
      </c>
      <c r="L674" s="177">
        <f t="shared" si="101"/>
        <v>10458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208.64</v>
      </c>
      <c r="Z674" s="15">
        <v>2232.2600000000002</v>
      </c>
      <c r="AA674" s="15">
        <v>2232.2600000000002</v>
      </c>
      <c r="AB674" s="177">
        <v>0</v>
      </c>
      <c r="AC674" s="15">
        <v>2232.2600000000002</v>
      </c>
      <c r="AD674" s="15">
        <v>2232.2600000000002</v>
      </c>
      <c r="AE674" s="15">
        <v>1320.32</v>
      </c>
      <c r="AF674" s="15">
        <v>0</v>
      </c>
      <c r="AG674" s="15">
        <v>0</v>
      </c>
      <c r="AH674" s="15">
        <v>0</v>
      </c>
      <c r="AI674" s="15">
        <v>0</v>
      </c>
      <c r="AJ674" s="15">
        <v>0</v>
      </c>
      <c r="AK674" s="15">
        <v>0</v>
      </c>
      <c r="AL674" s="15"/>
      <c r="AM674" s="15"/>
      <c r="AN674" s="15"/>
      <c r="AO674" s="173">
        <f t="shared" si="98"/>
        <v>10458</v>
      </c>
      <c r="AP674" s="15">
        <f t="shared" si="99"/>
        <v>1162</v>
      </c>
      <c r="AQ674" s="50" t="s">
        <v>1301</v>
      </c>
      <c r="AR674" s="58" t="s">
        <v>129</v>
      </c>
    </row>
    <row r="675" spans="1:44" s="5" customFormat="1" ht="50.15" customHeight="1">
      <c r="A675" s="174" t="s">
        <v>502</v>
      </c>
      <c r="B675" s="39" t="s">
        <v>498</v>
      </c>
      <c r="C675" s="39" t="s">
        <v>499</v>
      </c>
      <c r="D675" s="39" t="s">
        <v>500</v>
      </c>
      <c r="E675" s="39" t="s">
        <v>503</v>
      </c>
      <c r="F675" s="39" t="s">
        <v>501</v>
      </c>
      <c r="G675" s="39" t="s">
        <v>1104</v>
      </c>
      <c r="H675" s="39" t="s">
        <v>25</v>
      </c>
      <c r="I675" s="202">
        <v>37591</v>
      </c>
      <c r="J675" s="177">
        <v>1150</v>
      </c>
      <c r="K675" s="177">
        <f t="shared" si="100"/>
        <v>115</v>
      </c>
      <c r="L675" s="177">
        <f t="shared" si="101"/>
        <v>1035</v>
      </c>
      <c r="M675" s="15">
        <v>0</v>
      </c>
      <c r="N675" s="15">
        <v>0</v>
      </c>
      <c r="O675" s="15">
        <v>0</v>
      </c>
      <c r="P675" s="15">
        <v>0</v>
      </c>
      <c r="Q675" s="15">
        <v>17.25</v>
      </c>
      <c r="R675" s="15">
        <v>207</v>
      </c>
      <c r="S675" s="15">
        <v>207</v>
      </c>
      <c r="T675" s="15">
        <v>207</v>
      </c>
      <c r="U675" s="15">
        <v>207</v>
      </c>
      <c r="V675" s="15">
        <v>189.75</v>
      </c>
      <c r="W675" s="15">
        <v>0</v>
      </c>
      <c r="X675" s="15">
        <v>0</v>
      </c>
      <c r="Y675" s="15">
        <v>0</v>
      </c>
      <c r="Z675" s="15">
        <v>0</v>
      </c>
      <c r="AA675" s="15">
        <v>0</v>
      </c>
      <c r="AB675" s="177">
        <v>0</v>
      </c>
      <c r="AC675" s="15">
        <v>0</v>
      </c>
      <c r="AD675" s="15">
        <v>0</v>
      </c>
      <c r="AE675" s="15">
        <v>0</v>
      </c>
      <c r="AF675" s="15">
        <v>0</v>
      </c>
      <c r="AG675" s="15">
        <v>0</v>
      </c>
      <c r="AH675" s="15">
        <v>0</v>
      </c>
      <c r="AI675" s="15">
        <v>0</v>
      </c>
      <c r="AJ675" s="15">
        <v>0</v>
      </c>
      <c r="AK675" s="15">
        <v>0</v>
      </c>
      <c r="AL675" s="15"/>
      <c r="AM675" s="15"/>
      <c r="AN675" s="15"/>
      <c r="AO675" s="173">
        <f t="shared" si="98"/>
        <v>1035</v>
      </c>
      <c r="AP675" s="15">
        <f t="shared" si="99"/>
        <v>115</v>
      </c>
      <c r="AQ675" s="53" t="s">
        <v>504</v>
      </c>
      <c r="AR675" s="62" t="s">
        <v>1973</v>
      </c>
    </row>
    <row r="676" spans="1:44" s="5" customFormat="1" ht="50.15" customHeight="1">
      <c r="A676" s="174" t="s">
        <v>505</v>
      </c>
      <c r="B676" s="39" t="s">
        <v>506</v>
      </c>
      <c r="C676" s="39" t="s">
        <v>507</v>
      </c>
      <c r="D676" s="39" t="s">
        <v>500</v>
      </c>
      <c r="E676" s="14" t="s">
        <v>508</v>
      </c>
      <c r="F676" s="39" t="s">
        <v>509</v>
      </c>
      <c r="G676" s="39" t="s">
        <v>1104</v>
      </c>
      <c r="H676" s="39" t="s">
        <v>10</v>
      </c>
      <c r="I676" s="202">
        <v>39295</v>
      </c>
      <c r="J676" s="177">
        <v>1014.62</v>
      </c>
      <c r="K676" s="177">
        <f t="shared" si="100"/>
        <v>101.462</v>
      </c>
      <c r="L676" s="177">
        <f t="shared" si="101"/>
        <v>913.15800000000002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76.099999999999994</v>
      </c>
      <c r="W676" s="15">
        <v>182.63</v>
      </c>
      <c r="X676" s="15">
        <v>182.63</v>
      </c>
      <c r="Y676" s="15">
        <v>182.63</v>
      </c>
      <c r="Z676" s="15">
        <v>182.63</v>
      </c>
      <c r="AA676" s="15">
        <v>106.54</v>
      </c>
      <c r="AB676" s="177">
        <v>0</v>
      </c>
      <c r="AC676" s="15">
        <v>0</v>
      </c>
      <c r="AD676" s="15">
        <v>0</v>
      </c>
      <c r="AE676" s="15">
        <v>0</v>
      </c>
      <c r="AF676" s="15">
        <v>0</v>
      </c>
      <c r="AG676" s="15">
        <v>0</v>
      </c>
      <c r="AH676" s="15">
        <v>0</v>
      </c>
      <c r="AI676" s="15">
        <v>0</v>
      </c>
      <c r="AJ676" s="15">
        <v>0</v>
      </c>
      <c r="AK676" s="15">
        <v>0</v>
      </c>
      <c r="AL676" s="15"/>
      <c r="AM676" s="15"/>
      <c r="AN676" s="15"/>
      <c r="AO676" s="173">
        <f t="shared" si="98"/>
        <v>913.16</v>
      </c>
      <c r="AP676" s="15">
        <f t="shared" si="99"/>
        <v>101.46000000000004</v>
      </c>
      <c r="AQ676" s="50" t="s">
        <v>1291</v>
      </c>
      <c r="AR676" s="58" t="s">
        <v>172</v>
      </c>
    </row>
    <row r="677" spans="1:44" s="5" customFormat="1" ht="50.15" customHeight="1">
      <c r="A677" s="174" t="s">
        <v>837</v>
      </c>
      <c r="B677" s="39" t="s">
        <v>838</v>
      </c>
      <c r="C677" s="39" t="s">
        <v>139</v>
      </c>
      <c r="D677" s="39" t="s">
        <v>500</v>
      </c>
      <c r="E677" s="14" t="s">
        <v>839</v>
      </c>
      <c r="F677" s="39" t="s">
        <v>840</v>
      </c>
      <c r="G677" s="39" t="s">
        <v>1104</v>
      </c>
      <c r="H677" s="39" t="s">
        <v>102</v>
      </c>
      <c r="I677" s="202">
        <v>41244</v>
      </c>
      <c r="J677" s="177">
        <v>2409.9899999999998</v>
      </c>
      <c r="K677" s="177">
        <f t="shared" si="100"/>
        <v>240.999</v>
      </c>
      <c r="L677" s="177">
        <f t="shared" si="101"/>
        <v>2168.991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77">
        <v>0</v>
      </c>
      <c r="AC677" s="15">
        <v>433.8</v>
      </c>
      <c r="AD677" s="15">
        <v>433.8</v>
      </c>
      <c r="AE677" s="15">
        <v>433.8</v>
      </c>
      <c r="AF677" s="15">
        <v>0</v>
      </c>
      <c r="AG677" s="15">
        <v>433.8</v>
      </c>
      <c r="AH677" s="15">
        <v>0</v>
      </c>
      <c r="AI677" s="15">
        <v>433.79</v>
      </c>
      <c r="AJ677" s="15">
        <v>0</v>
      </c>
      <c r="AK677" s="15">
        <v>0</v>
      </c>
      <c r="AL677" s="15"/>
      <c r="AM677" s="15"/>
      <c r="AN677" s="15"/>
      <c r="AO677" s="173">
        <f t="shared" si="98"/>
        <v>2168.9900000000002</v>
      </c>
      <c r="AP677" s="15">
        <f t="shared" si="99"/>
        <v>240.99999999999955</v>
      </c>
      <c r="AQ677" s="50" t="s">
        <v>1291</v>
      </c>
      <c r="AR677" s="58" t="s">
        <v>172</v>
      </c>
    </row>
    <row r="678" spans="1:44" s="5" customFormat="1" ht="31">
      <c r="A678" s="174" t="s">
        <v>2047</v>
      </c>
      <c r="B678" s="39" t="s">
        <v>2067</v>
      </c>
      <c r="C678" s="39" t="s">
        <v>2048</v>
      </c>
      <c r="D678" s="39" t="s">
        <v>500</v>
      </c>
      <c r="E678" s="14" t="s">
        <v>2049</v>
      </c>
      <c r="F678" s="39" t="s">
        <v>2050</v>
      </c>
      <c r="G678" s="39" t="s">
        <v>1104</v>
      </c>
      <c r="H678" s="39" t="s">
        <v>10</v>
      </c>
      <c r="I678" s="202">
        <v>43776</v>
      </c>
      <c r="J678" s="177">
        <v>1768</v>
      </c>
      <c r="K678" s="177">
        <f t="shared" si="100"/>
        <v>176.8</v>
      </c>
      <c r="L678" s="177">
        <f t="shared" si="101"/>
        <v>1591.2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0</v>
      </c>
      <c r="Z678" s="15">
        <v>0</v>
      </c>
      <c r="AA678" s="15">
        <v>0</v>
      </c>
      <c r="AB678" s="177">
        <v>0</v>
      </c>
      <c r="AC678" s="15">
        <v>0</v>
      </c>
      <c r="AD678" s="15">
        <v>0</v>
      </c>
      <c r="AE678" s="15">
        <v>0</v>
      </c>
      <c r="AF678" s="15">
        <v>0</v>
      </c>
      <c r="AG678" s="15">
        <v>0</v>
      </c>
      <c r="AH678" s="15">
        <v>0</v>
      </c>
      <c r="AI678" s="15">
        <v>0</v>
      </c>
      <c r="AJ678" s="15">
        <v>0</v>
      </c>
      <c r="AK678" s="15">
        <v>53.04</v>
      </c>
      <c r="AL678" s="15">
        <v>318.24</v>
      </c>
      <c r="AM678" s="15"/>
      <c r="AN678" s="217">
        <v>318.24</v>
      </c>
      <c r="AO678" s="173">
        <f t="shared" si="98"/>
        <v>689.52</v>
      </c>
      <c r="AP678" s="15">
        <f t="shared" si="99"/>
        <v>1078.48</v>
      </c>
      <c r="AQ678" s="14"/>
      <c r="AR678" s="36"/>
    </row>
    <row r="679" spans="1:44" s="5" customFormat="1" ht="50.15" customHeight="1">
      <c r="A679" s="174" t="s">
        <v>841</v>
      </c>
      <c r="B679" s="39" t="s">
        <v>845</v>
      </c>
      <c r="C679" s="39" t="s">
        <v>842</v>
      </c>
      <c r="D679" s="39" t="s">
        <v>105</v>
      </c>
      <c r="E679" s="39" t="s">
        <v>843</v>
      </c>
      <c r="F679" s="39" t="s">
        <v>844</v>
      </c>
      <c r="G679" s="39" t="s">
        <v>1104</v>
      </c>
      <c r="H679" s="39" t="s">
        <v>102</v>
      </c>
      <c r="I679" s="202">
        <v>41244</v>
      </c>
      <c r="J679" s="177">
        <v>6764.04</v>
      </c>
      <c r="K679" s="177">
        <f t="shared" si="100"/>
        <v>676.404</v>
      </c>
      <c r="L679" s="177">
        <f t="shared" si="101"/>
        <v>6087.6360000000004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0</v>
      </c>
      <c r="Y679" s="15">
        <v>0</v>
      </c>
      <c r="Z679" s="15">
        <v>0</v>
      </c>
      <c r="AA679" s="15">
        <v>0</v>
      </c>
      <c r="AB679" s="177">
        <v>0</v>
      </c>
      <c r="AC679" s="15">
        <v>1217.53</v>
      </c>
      <c r="AD679" s="15">
        <v>1217.53</v>
      </c>
      <c r="AE679" s="15">
        <v>1217.53</v>
      </c>
      <c r="AF679" s="15">
        <v>0</v>
      </c>
      <c r="AG679" s="15">
        <v>1217.53</v>
      </c>
      <c r="AH679" s="15">
        <v>0</v>
      </c>
      <c r="AI679" s="15">
        <v>1217.52</v>
      </c>
      <c r="AJ679" s="15">
        <v>0</v>
      </c>
      <c r="AK679" s="15">
        <v>0</v>
      </c>
      <c r="AL679" s="15"/>
      <c r="AM679" s="15"/>
      <c r="AN679" s="15"/>
      <c r="AO679" s="173">
        <f t="shared" si="98"/>
        <v>6087.6399999999994</v>
      </c>
      <c r="AP679" s="15">
        <f t="shared" si="99"/>
        <v>676.40000000000055</v>
      </c>
      <c r="AQ679" s="50" t="s">
        <v>1291</v>
      </c>
      <c r="AR679" s="58" t="s">
        <v>172</v>
      </c>
    </row>
    <row r="680" spans="1:44" s="5" customFormat="1" ht="50.15" customHeight="1">
      <c r="A680" s="174" t="s">
        <v>564</v>
      </c>
      <c r="B680" s="14" t="s">
        <v>565</v>
      </c>
      <c r="C680" s="39" t="s">
        <v>566</v>
      </c>
      <c r="D680" s="39" t="s">
        <v>567</v>
      </c>
      <c r="E680" s="39" t="s">
        <v>568</v>
      </c>
      <c r="F680" s="39" t="s">
        <v>392</v>
      </c>
      <c r="G680" s="39" t="s">
        <v>1104</v>
      </c>
      <c r="H680" s="39" t="s">
        <v>32</v>
      </c>
      <c r="I680" s="202">
        <v>40756</v>
      </c>
      <c r="J680" s="15">
        <v>17899</v>
      </c>
      <c r="K680" s="177">
        <f t="shared" si="100"/>
        <v>1789.9</v>
      </c>
      <c r="L680" s="177">
        <f t="shared" si="101"/>
        <v>16109.1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0</v>
      </c>
      <c r="Z680" s="15">
        <v>1342.42</v>
      </c>
      <c r="AA680" s="15">
        <v>3221.82</v>
      </c>
      <c r="AB680" s="177">
        <v>0</v>
      </c>
      <c r="AC680" s="15">
        <v>3221.82</v>
      </c>
      <c r="AD680" s="15">
        <v>3221.82</v>
      </c>
      <c r="AE680" s="15">
        <v>3221.82</v>
      </c>
      <c r="AF680" s="15">
        <v>0</v>
      </c>
      <c r="AG680" s="15">
        <v>1879.4</v>
      </c>
      <c r="AH680" s="15">
        <v>0</v>
      </c>
      <c r="AI680" s="15">
        <v>0</v>
      </c>
      <c r="AJ680" s="15">
        <v>0</v>
      </c>
      <c r="AK680" s="15">
        <v>0</v>
      </c>
      <c r="AL680" s="15"/>
      <c r="AM680" s="15"/>
      <c r="AN680" s="15"/>
      <c r="AO680" s="173">
        <f t="shared" si="98"/>
        <v>16109.099999999999</v>
      </c>
      <c r="AP680" s="15">
        <f t="shared" si="99"/>
        <v>1789.9000000000015</v>
      </c>
      <c r="AQ680" s="50" t="s">
        <v>1283</v>
      </c>
      <c r="AR680" s="58" t="s">
        <v>1285</v>
      </c>
    </row>
    <row r="681" spans="1:44" s="5" customFormat="1" ht="50.15" customHeight="1">
      <c r="A681" s="174" t="s">
        <v>2415</v>
      </c>
      <c r="B681" s="14" t="s">
        <v>565</v>
      </c>
      <c r="C681" s="39" t="s">
        <v>2416</v>
      </c>
      <c r="D681" s="39" t="s">
        <v>2443</v>
      </c>
      <c r="E681" s="39" t="s">
        <v>2417</v>
      </c>
      <c r="F681" s="39" t="s">
        <v>2418</v>
      </c>
      <c r="G681" s="39" t="s">
        <v>1104</v>
      </c>
      <c r="H681" s="39" t="s">
        <v>33</v>
      </c>
      <c r="I681" s="202">
        <v>44435</v>
      </c>
      <c r="J681" s="15">
        <v>5040</v>
      </c>
      <c r="K681" s="177">
        <f t="shared" si="100"/>
        <v>504</v>
      </c>
      <c r="L681" s="177">
        <f t="shared" si="101"/>
        <v>4536</v>
      </c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77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217">
        <v>302.39999999999998</v>
      </c>
      <c r="AO681" s="173">
        <f t="shared" si="98"/>
        <v>302.39999999999998</v>
      </c>
      <c r="AP681" s="15">
        <f t="shared" si="99"/>
        <v>4737.6000000000004</v>
      </c>
      <c r="AQ681" s="50"/>
      <c r="AR681" s="58"/>
    </row>
    <row r="682" spans="1:44" s="5" customFormat="1" ht="50.15" customHeight="1">
      <c r="A682" s="174" t="s">
        <v>536</v>
      </c>
      <c r="B682" s="39" t="s">
        <v>537</v>
      </c>
      <c r="C682" s="39" t="s">
        <v>14</v>
      </c>
      <c r="D682" s="39" t="s">
        <v>496</v>
      </c>
      <c r="E682" s="39" t="s">
        <v>430</v>
      </c>
      <c r="F682" s="39" t="s">
        <v>392</v>
      </c>
      <c r="G682" s="39" t="s">
        <v>1104</v>
      </c>
      <c r="H682" s="39" t="s">
        <v>25</v>
      </c>
      <c r="I682" s="202">
        <v>37438</v>
      </c>
      <c r="J682" s="177">
        <v>575</v>
      </c>
      <c r="K682" s="177">
        <f t="shared" si="100"/>
        <v>57.5</v>
      </c>
      <c r="L682" s="177">
        <f t="shared" si="101"/>
        <v>517.5</v>
      </c>
      <c r="M682" s="15">
        <v>0</v>
      </c>
      <c r="N682" s="15">
        <v>0</v>
      </c>
      <c r="O682" s="15">
        <v>0</v>
      </c>
      <c r="P682" s="15">
        <v>0</v>
      </c>
      <c r="Q682" s="15">
        <v>51.75</v>
      </c>
      <c r="R682" s="15">
        <v>267.38</v>
      </c>
      <c r="S682" s="15">
        <v>198.37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0</v>
      </c>
      <c r="Z682" s="15">
        <v>0</v>
      </c>
      <c r="AA682" s="15">
        <v>0</v>
      </c>
      <c r="AB682" s="177">
        <v>0</v>
      </c>
      <c r="AC682" s="15">
        <v>0</v>
      </c>
      <c r="AD682" s="15">
        <v>0</v>
      </c>
      <c r="AE682" s="15">
        <v>0</v>
      </c>
      <c r="AF682" s="15">
        <v>0</v>
      </c>
      <c r="AG682" s="15">
        <v>0</v>
      </c>
      <c r="AH682" s="15">
        <v>0</v>
      </c>
      <c r="AI682" s="15">
        <v>0</v>
      </c>
      <c r="AJ682" s="15">
        <v>0</v>
      </c>
      <c r="AK682" s="15">
        <v>0</v>
      </c>
      <c r="AL682" s="15"/>
      <c r="AM682" s="15"/>
      <c r="AN682" s="15"/>
      <c r="AO682" s="173">
        <f t="shared" si="98"/>
        <v>517.5</v>
      </c>
      <c r="AP682" s="15">
        <f t="shared" si="99"/>
        <v>57.5</v>
      </c>
      <c r="AQ682" s="50" t="s">
        <v>119</v>
      </c>
      <c r="AR682" s="58" t="s">
        <v>155</v>
      </c>
    </row>
    <row r="683" spans="1:44" s="5" customFormat="1" ht="50.15" customHeight="1">
      <c r="A683" s="174" t="s">
        <v>516</v>
      </c>
      <c r="B683" s="39" t="s">
        <v>513</v>
      </c>
      <c r="C683" s="39" t="s">
        <v>514</v>
      </c>
      <c r="D683" s="39" t="s">
        <v>361</v>
      </c>
      <c r="E683" s="39" t="s">
        <v>517</v>
      </c>
      <c r="F683" s="39" t="s">
        <v>515</v>
      </c>
      <c r="G683" s="39" t="s">
        <v>1104</v>
      </c>
      <c r="H683" s="39" t="s">
        <v>512</v>
      </c>
      <c r="I683" s="202">
        <v>38322</v>
      </c>
      <c r="J683" s="15">
        <v>2712</v>
      </c>
      <c r="K683" s="177">
        <f t="shared" si="100"/>
        <v>271.2</v>
      </c>
      <c r="L683" s="177">
        <f t="shared" si="101"/>
        <v>2440.8000000000002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504.43</v>
      </c>
      <c r="U683" s="15">
        <v>488.16</v>
      </c>
      <c r="V683" s="15">
        <v>488.16</v>
      </c>
      <c r="W683" s="15">
        <v>488.16</v>
      </c>
      <c r="X683" s="15">
        <v>471.89</v>
      </c>
      <c r="Y683" s="15">
        <v>0</v>
      </c>
      <c r="Z683" s="15">
        <v>0</v>
      </c>
      <c r="AA683" s="15">
        <v>0</v>
      </c>
      <c r="AB683" s="177">
        <v>0</v>
      </c>
      <c r="AC683" s="15">
        <v>0</v>
      </c>
      <c r="AD683" s="15">
        <v>0</v>
      </c>
      <c r="AE683" s="15">
        <v>0</v>
      </c>
      <c r="AF683" s="15">
        <v>0</v>
      </c>
      <c r="AG683" s="15">
        <v>0</v>
      </c>
      <c r="AH683" s="15">
        <v>0</v>
      </c>
      <c r="AI683" s="15">
        <v>0</v>
      </c>
      <c r="AJ683" s="15">
        <v>0</v>
      </c>
      <c r="AK683" s="15">
        <v>0</v>
      </c>
      <c r="AL683" s="15"/>
      <c r="AM683" s="15"/>
      <c r="AN683" s="15"/>
      <c r="AO683" s="173">
        <f t="shared" si="98"/>
        <v>2440.8000000000002</v>
      </c>
      <c r="AP683" s="15">
        <f t="shared" si="99"/>
        <v>271.19999999999982</v>
      </c>
      <c r="AQ683" s="50" t="s">
        <v>1601</v>
      </c>
      <c r="AR683" s="58" t="s">
        <v>190</v>
      </c>
    </row>
    <row r="684" spans="1:44" s="5" customFormat="1" ht="50.15" customHeight="1">
      <c r="A684" s="190" t="s">
        <v>518</v>
      </c>
      <c r="B684" s="14" t="s">
        <v>511</v>
      </c>
      <c r="C684" s="14" t="s">
        <v>362</v>
      </c>
      <c r="D684" s="14" t="s">
        <v>363</v>
      </c>
      <c r="E684" s="14" t="s">
        <v>519</v>
      </c>
      <c r="F684" s="14" t="s">
        <v>520</v>
      </c>
      <c r="G684" s="39" t="s">
        <v>1104</v>
      </c>
      <c r="H684" s="14" t="s">
        <v>521</v>
      </c>
      <c r="I684" s="202">
        <v>40695</v>
      </c>
      <c r="J684" s="15">
        <v>2115</v>
      </c>
      <c r="K684" s="177">
        <f t="shared" si="100"/>
        <v>211.5</v>
      </c>
      <c r="L684" s="177">
        <f t="shared" si="101"/>
        <v>1903.5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  <c r="X684" s="15">
        <v>0</v>
      </c>
      <c r="Y684" s="15">
        <v>0</v>
      </c>
      <c r="Z684" s="15">
        <v>126.9</v>
      </c>
      <c r="AA684" s="15">
        <v>380.7</v>
      </c>
      <c r="AB684" s="177">
        <v>0</v>
      </c>
      <c r="AC684" s="15">
        <v>380.7</v>
      </c>
      <c r="AD684" s="15">
        <v>380.7</v>
      </c>
      <c r="AE684" s="15">
        <v>380.7</v>
      </c>
      <c r="AF684" s="15">
        <v>0</v>
      </c>
      <c r="AG684" s="15">
        <v>253.8</v>
      </c>
      <c r="AH684" s="15">
        <v>0</v>
      </c>
      <c r="AI684" s="15">
        <v>0</v>
      </c>
      <c r="AJ684" s="15">
        <v>0</v>
      </c>
      <c r="AK684" s="15">
        <v>0</v>
      </c>
      <c r="AL684" s="15"/>
      <c r="AM684" s="15"/>
      <c r="AN684" s="15"/>
      <c r="AO684" s="173">
        <f t="shared" si="98"/>
        <v>1903.5</v>
      </c>
      <c r="AP684" s="15">
        <f t="shared" si="99"/>
        <v>211.5</v>
      </c>
      <c r="AQ684" s="50" t="s">
        <v>1315</v>
      </c>
      <c r="AR684" s="58" t="s">
        <v>1316</v>
      </c>
    </row>
    <row r="685" spans="1:44" s="5" customFormat="1" ht="50.15" customHeight="1">
      <c r="A685" s="190" t="s">
        <v>522</v>
      </c>
      <c r="B685" s="14" t="s">
        <v>511</v>
      </c>
      <c r="C685" s="14" t="s">
        <v>362</v>
      </c>
      <c r="D685" s="14" t="s">
        <v>363</v>
      </c>
      <c r="E685" s="14" t="s">
        <v>523</v>
      </c>
      <c r="F685" s="14" t="s">
        <v>520</v>
      </c>
      <c r="G685" s="39" t="s">
        <v>1104</v>
      </c>
      <c r="H685" s="14" t="s">
        <v>521</v>
      </c>
      <c r="I685" s="202">
        <v>40695</v>
      </c>
      <c r="J685" s="15">
        <v>2115</v>
      </c>
      <c r="K685" s="177">
        <f t="shared" si="100"/>
        <v>211.5</v>
      </c>
      <c r="L685" s="177">
        <f t="shared" si="101"/>
        <v>1903.5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0</v>
      </c>
      <c r="X685" s="15">
        <v>0</v>
      </c>
      <c r="Y685" s="15">
        <v>0</v>
      </c>
      <c r="Z685" s="15">
        <v>126.9</v>
      </c>
      <c r="AA685" s="15">
        <v>380.7</v>
      </c>
      <c r="AB685" s="177">
        <v>0</v>
      </c>
      <c r="AC685" s="15">
        <v>380.7</v>
      </c>
      <c r="AD685" s="15">
        <v>380.7</v>
      </c>
      <c r="AE685" s="15">
        <v>380.7</v>
      </c>
      <c r="AF685" s="15">
        <v>0</v>
      </c>
      <c r="AG685" s="15">
        <v>253.8</v>
      </c>
      <c r="AH685" s="15">
        <v>0</v>
      </c>
      <c r="AI685" s="15">
        <v>0</v>
      </c>
      <c r="AJ685" s="15">
        <v>0</v>
      </c>
      <c r="AK685" s="15">
        <v>0</v>
      </c>
      <c r="AL685" s="15"/>
      <c r="AM685" s="15"/>
      <c r="AN685" s="15"/>
      <c r="AO685" s="173">
        <f t="shared" si="98"/>
        <v>1903.5</v>
      </c>
      <c r="AP685" s="15">
        <f t="shared" si="99"/>
        <v>211.5</v>
      </c>
      <c r="AQ685" s="50" t="s">
        <v>1114</v>
      </c>
      <c r="AR685" s="58" t="s">
        <v>607</v>
      </c>
    </row>
    <row r="686" spans="1:44" s="5" customFormat="1" ht="50.15" customHeight="1">
      <c r="A686" s="190" t="s">
        <v>524</v>
      </c>
      <c r="B686" s="14" t="s">
        <v>511</v>
      </c>
      <c r="C686" s="14" t="s">
        <v>362</v>
      </c>
      <c r="D686" s="14" t="s">
        <v>363</v>
      </c>
      <c r="E686" s="14" t="s">
        <v>525</v>
      </c>
      <c r="F686" s="14" t="s">
        <v>520</v>
      </c>
      <c r="G686" s="39" t="s">
        <v>1104</v>
      </c>
      <c r="H686" s="14" t="s">
        <v>521</v>
      </c>
      <c r="I686" s="202">
        <v>40695</v>
      </c>
      <c r="J686" s="15">
        <v>2115</v>
      </c>
      <c r="K686" s="177">
        <f t="shared" si="100"/>
        <v>211.5</v>
      </c>
      <c r="L686" s="177">
        <f t="shared" si="101"/>
        <v>1903.5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0</v>
      </c>
      <c r="Z686" s="15">
        <v>126.9</v>
      </c>
      <c r="AA686" s="15">
        <v>380.7</v>
      </c>
      <c r="AB686" s="177">
        <v>0</v>
      </c>
      <c r="AC686" s="15">
        <v>380.7</v>
      </c>
      <c r="AD686" s="15">
        <v>380.7</v>
      </c>
      <c r="AE686" s="15">
        <v>380.7</v>
      </c>
      <c r="AF686" s="15">
        <v>0</v>
      </c>
      <c r="AG686" s="15">
        <v>253.8</v>
      </c>
      <c r="AH686" s="15">
        <v>0</v>
      </c>
      <c r="AI686" s="15">
        <v>0</v>
      </c>
      <c r="AJ686" s="15">
        <v>0</v>
      </c>
      <c r="AK686" s="15">
        <v>0</v>
      </c>
      <c r="AL686" s="15"/>
      <c r="AM686" s="15"/>
      <c r="AN686" s="15"/>
      <c r="AO686" s="173">
        <f t="shared" si="98"/>
        <v>1903.5</v>
      </c>
      <c r="AP686" s="15">
        <f t="shared" si="99"/>
        <v>211.5</v>
      </c>
      <c r="AQ686" s="50" t="s">
        <v>1291</v>
      </c>
      <c r="AR686" s="58" t="s">
        <v>1341</v>
      </c>
    </row>
    <row r="687" spans="1:44" s="5" customFormat="1" ht="50.15" customHeight="1">
      <c r="A687" s="190" t="s">
        <v>674</v>
      </c>
      <c r="B687" s="14" t="s">
        <v>675</v>
      </c>
      <c r="C687" s="14" t="s">
        <v>679</v>
      </c>
      <c r="D687" s="14" t="s">
        <v>678</v>
      </c>
      <c r="E687" s="14" t="s">
        <v>676</v>
      </c>
      <c r="F687" s="14" t="s">
        <v>677</v>
      </c>
      <c r="G687" s="39" t="s">
        <v>1104</v>
      </c>
      <c r="H687" s="14" t="s">
        <v>44</v>
      </c>
      <c r="I687" s="202">
        <v>41091</v>
      </c>
      <c r="J687" s="15">
        <v>623.75</v>
      </c>
      <c r="K687" s="177">
        <f t="shared" si="100"/>
        <v>62.375</v>
      </c>
      <c r="L687" s="177">
        <f t="shared" si="101"/>
        <v>561.375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0</v>
      </c>
      <c r="X687" s="15">
        <v>0</v>
      </c>
      <c r="Y687" s="15">
        <v>0</v>
      </c>
      <c r="Z687" s="15">
        <v>0</v>
      </c>
      <c r="AA687" s="15">
        <v>46.68</v>
      </c>
      <c r="AB687" s="177">
        <v>0</v>
      </c>
      <c r="AC687" s="15">
        <v>112.28</v>
      </c>
      <c r="AD687" s="15">
        <v>112.28</v>
      </c>
      <c r="AE687" s="15">
        <v>112.28</v>
      </c>
      <c r="AF687" s="15">
        <v>0</v>
      </c>
      <c r="AG687" s="15">
        <v>112.28</v>
      </c>
      <c r="AH687" s="15">
        <v>0</v>
      </c>
      <c r="AI687" s="15">
        <v>65.569999999999993</v>
      </c>
      <c r="AJ687" s="15">
        <v>0</v>
      </c>
      <c r="AK687" s="15">
        <v>0</v>
      </c>
      <c r="AL687" s="15"/>
      <c r="AM687" s="15"/>
      <c r="AN687" s="15"/>
      <c r="AO687" s="173">
        <f t="shared" si="98"/>
        <v>561.36999999999989</v>
      </c>
      <c r="AP687" s="15">
        <f t="shared" si="99"/>
        <v>62.380000000000109</v>
      </c>
      <c r="AQ687" s="50" t="s">
        <v>1288</v>
      </c>
      <c r="AR687" s="58" t="s">
        <v>680</v>
      </c>
    </row>
    <row r="688" spans="1:44" s="5" customFormat="1" ht="50.15" customHeight="1">
      <c r="A688" s="190" t="s">
        <v>552</v>
      </c>
      <c r="B688" s="14" t="s">
        <v>553</v>
      </c>
      <c r="C688" s="14" t="s">
        <v>14</v>
      </c>
      <c r="D688" s="14" t="s">
        <v>84</v>
      </c>
      <c r="E688" s="14" t="s">
        <v>554</v>
      </c>
      <c r="F688" s="14" t="s">
        <v>555</v>
      </c>
      <c r="G688" s="39" t="s">
        <v>1104</v>
      </c>
      <c r="H688" s="14" t="s">
        <v>25</v>
      </c>
      <c r="I688" s="202">
        <v>37926</v>
      </c>
      <c r="J688" s="15">
        <v>2100</v>
      </c>
      <c r="K688" s="177">
        <f t="shared" si="100"/>
        <v>210</v>
      </c>
      <c r="L688" s="177">
        <f t="shared" si="101"/>
        <v>1890</v>
      </c>
      <c r="M688" s="15">
        <v>0</v>
      </c>
      <c r="N688" s="15">
        <v>0</v>
      </c>
      <c r="O688" s="15">
        <v>0</v>
      </c>
      <c r="P688" s="15">
        <v>0</v>
      </c>
      <c r="Q688" s="15">
        <v>63</v>
      </c>
      <c r="R688" s="15">
        <v>378</v>
      </c>
      <c r="S688" s="15">
        <v>378</v>
      </c>
      <c r="T688" s="15">
        <v>378</v>
      </c>
      <c r="U688" s="15">
        <v>378</v>
      </c>
      <c r="V688" s="15">
        <v>315</v>
      </c>
      <c r="W688" s="15">
        <v>0</v>
      </c>
      <c r="X688" s="15">
        <v>0</v>
      </c>
      <c r="Y688" s="15">
        <v>0</v>
      </c>
      <c r="Z688" s="15">
        <v>0</v>
      </c>
      <c r="AA688" s="15">
        <v>0</v>
      </c>
      <c r="AB688" s="177">
        <v>0</v>
      </c>
      <c r="AC688" s="15">
        <v>0</v>
      </c>
      <c r="AD688" s="15">
        <v>0</v>
      </c>
      <c r="AE688" s="15">
        <v>0</v>
      </c>
      <c r="AF688" s="15">
        <v>0</v>
      </c>
      <c r="AG688" s="15">
        <v>0</v>
      </c>
      <c r="AH688" s="15">
        <v>0</v>
      </c>
      <c r="AI688" s="15">
        <v>0</v>
      </c>
      <c r="AJ688" s="15">
        <v>0</v>
      </c>
      <c r="AK688" s="15">
        <v>0</v>
      </c>
      <c r="AL688" s="15"/>
      <c r="AM688" s="15"/>
      <c r="AN688" s="15"/>
      <c r="AO688" s="173">
        <f t="shared" si="98"/>
        <v>1890</v>
      </c>
      <c r="AP688" s="15">
        <f t="shared" si="99"/>
        <v>210</v>
      </c>
      <c r="AQ688" s="50" t="s">
        <v>1117</v>
      </c>
      <c r="AR688" s="58" t="s">
        <v>1275</v>
      </c>
    </row>
    <row r="689" spans="1:44" s="5" customFormat="1" ht="50.15" customHeight="1">
      <c r="A689" s="174" t="s">
        <v>88</v>
      </c>
      <c r="B689" s="39" t="s">
        <v>85</v>
      </c>
      <c r="C689" s="39" t="s">
        <v>86</v>
      </c>
      <c r="D689" s="39" t="s">
        <v>84</v>
      </c>
      <c r="E689" s="39" t="s">
        <v>89</v>
      </c>
      <c r="F689" s="39" t="s">
        <v>87</v>
      </c>
      <c r="G689" s="39" t="s">
        <v>1104</v>
      </c>
      <c r="H689" s="39" t="s">
        <v>10</v>
      </c>
      <c r="I689" s="202">
        <v>40603</v>
      </c>
      <c r="J689" s="177">
        <v>828.66</v>
      </c>
      <c r="K689" s="177">
        <f t="shared" si="100"/>
        <v>82.866</v>
      </c>
      <c r="L689" s="177">
        <f t="shared" si="101"/>
        <v>745.79399999999998</v>
      </c>
      <c r="M689" s="177">
        <v>0</v>
      </c>
      <c r="N689" s="177">
        <v>0</v>
      </c>
      <c r="O689" s="177">
        <v>0</v>
      </c>
      <c r="P689" s="177">
        <v>0</v>
      </c>
      <c r="Q689" s="177">
        <v>0</v>
      </c>
      <c r="R689" s="177">
        <v>0</v>
      </c>
      <c r="S689" s="177">
        <v>0</v>
      </c>
      <c r="T689" s="177">
        <v>0</v>
      </c>
      <c r="U689" s="177">
        <v>0</v>
      </c>
      <c r="V689" s="15">
        <v>0</v>
      </c>
      <c r="W689" s="177">
        <v>0</v>
      </c>
      <c r="X689" s="177">
        <v>0</v>
      </c>
      <c r="Y689" s="177">
        <v>0</v>
      </c>
      <c r="Z689" s="177">
        <v>111.87</v>
      </c>
      <c r="AA689" s="177">
        <v>149.16</v>
      </c>
      <c r="AB689" s="177">
        <v>0</v>
      </c>
      <c r="AC689" s="177">
        <v>149.16</v>
      </c>
      <c r="AD689" s="177">
        <v>149.16</v>
      </c>
      <c r="AE689" s="177">
        <v>149.16</v>
      </c>
      <c r="AF689" s="177">
        <v>0</v>
      </c>
      <c r="AG689" s="177">
        <v>37.28</v>
      </c>
      <c r="AH689" s="177">
        <v>0</v>
      </c>
      <c r="AI689" s="177">
        <v>0</v>
      </c>
      <c r="AJ689" s="15">
        <v>0</v>
      </c>
      <c r="AK689" s="15">
        <v>0</v>
      </c>
      <c r="AL689" s="15"/>
      <c r="AM689" s="15"/>
      <c r="AN689" s="15"/>
      <c r="AO689" s="173">
        <f t="shared" si="98"/>
        <v>745.78999999999985</v>
      </c>
      <c r="AP689" s="177">
        <f t="shared" si="99"/>
        <v>82.870000000000118</v>
      </c>
      <c r="AQ689" s="50" t="s">
        <v>1774</v>
      </c>
      <c r="AR689" s="58" t="s">
        <v>607</v>
      </c>
    </row>
    <row r="690" spans="1:44" s="5" customFormat="1" ht="50.15" customHeight="1">
      <c r="A690" s="174" t="s">
        <v>2110</v>
      </c>
      <c r="B690" s="39" t="s">
        <v>85</v>
      </c>
      <c r="C690" s="39" t="s">
        <v>2112</v>
      </c>
      <c r="D690" s="39" t="s">
        <v>84</v>
      </c>
      <c r="E690" s="39" t="s">
        <v>2107</v>
      </c>
      <c r="F690" s="39" t="s">
        <v>2108</v>
      </c>
      <c r="G690" s="39" t="s">
        <v>1104</v>
      </c>
      <c r="H690" s="39"/>
      <c r="I690" s="202">
        <v>43846</v>
      </c>
      <c r="J690" s="177">
        <v>603</v>
      </c>
      <c r="K690" s="177">
        <f t="shared" si="100"/>
        <v>60.300000000000004</v>
      </c>
      <c r="L690" s="177">
        <f t="shared" si="101"/>
        <v>542.70000000000005</v>
      </c>
      <c r="M690" s="177"/>
      <c r="N690" s="177"/>
      <c r="O690" s="177"/>
      <c r="P690" s="177"/>
      <c r="Q690" s="177"/>
      <c r="R690" s="177"/>
      <c r="S690" s="177"/>
      <c r="T690" s="177"/>
      <c r="U690" s="177"/>
      <c r="V690" s="15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/>
      <c r="AJ690" s="15"/>
      <c r="AK690" s="15"/>
      <c r="AL690" s="15">
        <v>99.5</v>
      </c>
      <c r="AM690" s="15"/>
      <c r="AN690" s="217">
        <v>108.54</v>
      </c>
      <c r="AO690" s="173">
        <f t="shared" si="98"/>
        <v>208.04000000000002</v>
      </c>
      <c r="AP690" s="177">
        <f t="shared" si="99"/>
        <v>394.96</v>
      </c>
      <c r="AQ690" s="14"/>
      <c r="AR690" s="36"/>
    </row>
    <row r="691" spans="1:44" s="5" customFormat="1" ht="50.15" customHeight="1">
      <c r="A691" s="174" t="s">
        <v>2111</v>
      </c>
      <c r="B691" s="39" t="s">
        <v>85</v>
      </c>
      <c r="C691" s="39" t="s">
        <v>2112</v>
      </c>
      <c r="D691" s="39" t="s">
        <v>84</v>
      </c>
      <c r="E691" s="39" t="s">
        <v>2109</v>
      </c>
      <c r="F691" s="39" t="s">
        <v>2108</v>
      </c>
      <c r="G691" s="39" t="s">
        <v>1104</v>
      </c>
      <c r="H691" s="39"/>
      <c r="I691" s="202">
        <v>43846</v>
      </c>
      <c r="J691" s="177">
        <v>603</v>
      </c>
      <c r="K691" s="177">
        <f t="shared" ref="K691" si="102">+J691*0.1</f>
        <v>60.300000000000004</v>
      </c>
      <c r="L691" s="177">
        <f t="shared" ref="L691" si="103">+J691-K691</f>
        <v>542.70000000000005</v>
      </c>
      <c r="M691" s="177"/>
      <c r="N691" s="177"/>
      <c r="O691" s="177"/>
      <c r="P691" s="177"/>
      <c r="Q691" s="177"/>
      <c r="R691" s="177"/>
      <c r="S691" s="177"/>
      <c r="T691" s="177"/>
      <c r="U691" s="177"/>
      <c r="V691" s="15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/>
      <c r="AJ691" s="15"/>
      <c r="AK691" s="15"/>
      <c r="AL691" s="15">
        <v>99.5</v>
      </c>
      <c r="AM691" s="15"/>
      <c r="AN691" s="217">
        <v>108.54</v>
      </c>
      <c r="AO691" s="173">
        <f t="shared" si="98"/>
        <v>208.04000000000002</v>
      </c>
      <c r="AP691" s="177">
        <f t="shared" si="99"/>
        <v>394.96</v>
      </c>
      <c r="AQ691" s="14"/>
      <c r="AR691" s="36"/>
    </row>
    <row r="692" spans="1:44" s="5" customFormat="1" ht="50.15" customHeight="1">
      <c r="A692" s="174" t="s">
        <v>561</v>
      </c>
      <c r="B692" s="14" t="s">
        <v>562</v>
      </c>
      <c r="C692" s="39" t="s">
        <v>563</v>
      </c>
      <c r="D692" s="39" t="s">
        <v>563</v>
      </c>
      <c r="E692" s="39" t="s">
        <v>430</v>
      </c>
      <c r="F692" s="39" t="s">
        <v>406</v>
      </c>
      <c r="G692" s="39" t="s">
        <v>1104</v>
      </c>
      <c r="H692" s="39" t="s">
        <v>25</v>
      </c>
      <c r="I692" s="202">
        <v>38869</v>
      </c>
      <c r="J692" s="15">
        <v>1791.18</v>
      </c>
      <c r="K692" s="177">
        <f t="shared" ref="K692:K731" si="104">+J692*0.1</f>
        <v>179.11800000000002</v>
      </c>
      <c r="L692" s="177">
        <f t="shared" ref="L692:L748" si="105">+J692-K692</f>
        <v>1612.0620000000001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161.21</v>
      </c>
      <c r="V692" s="15">
        <v>322.41000000000003</v>
      </c>
      <c r="W692" s="15">
        <v>322.41000000000003</v>
      </c>
      <c r="X692" s="15">
        <v>322.41000000000003</v>
      </c>
      <c r="Y692" s="15">
        <v>322.41000000000003</v>
      </c>
      <c r="Z692" s="15">
        <v>161.21</v>
      </c>
      <c r="AA692" s="15">
        <v>0</v>
      </c>
      <c r="AB692" s="177">
        <v>0</v>
      </c>
      <c r="AC692" s="15">
        <v>0</v>
      </c>
      <c r="AD692" s="15">
        <v>0</v>
      </c>
      <c r="AE692" s="15">
        <v>0</v>
      </c>
      <c r="AF692" s="15">
        <v>0</v>
      </c>
      <c r="AG692" s="15">
        <v>0</v>
      </c>
      <c r="AH692" s="15">
        <v>0</v>
      </c>
      <c r="AI692" s="15">
        <v>0</v>
      </c>
      <c r="AJ692" s="15">
        <v>0</v>
      </c>
      <c r="AK692" s="15">
        <v>0</v>
      </c>
      <c r="AL692" s="15"/>
      <c r="AM692" s="15"/>
      <c r="AN692" s="217"/>
      <c r="AO692" s="173">
        <f t="shared" ref="AO692:AO732" si="106">SUM(M692:AN692)</f>
        <v>1612.0600000000002</v>
      </c>
      <c r="AP692" s="15">
        <f t="shared" ref="AP692:AP732" si="107">J692-AO692</f>
        <v>179.11999999999989</v>
      </c>
      <c r="AQ692" s="50" t="s">
        <v>1117</v>
      </c>
      <c r="AR692" s="58" t="s">
        <v>1275</v>
      </c>
    </row>
    <row r="693" spans="1:44" s="5" customFormat="1" ht="50.15" customHeight="1">
      <c r="A693" s="174" t="s">
        <v>1850</v>
      </c>
      <c r="B693" s="14" t="s">
        <v>1851</v>
      </c>
      <c r="C693" s="39" t="s">
        <v>1852</v>
      </c>
      <c r="D693" s="39" t="s">
        <v>1853</v>
      </c>
      <c r="E693" s="39" t="s">
        <v>430</v>
      </c>
      <c r="F693" s="39" t="s">
        <v>406</v>
      </c>
      <c r="G693" s="39" t="s">
        <v>1104</v>
      </c>
      <c r="H693" s="39" t="s">
        <v>10</v>
      </c>
      <c r="I693" s="202">
        <v>43039</v>
      </c>
      <c r="J693" s="15">
        <v>1689.29</v>
      </c>
      <c r="K693" s="177">
        <f t="shared" si="104"/>
        <v>168.929</v>
      </c>
      <c r="L693" s="177">
        <f t="shared" si="105"/>
        <v>1520.3609999999999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0</v>
      </c>
      <c r="X693" s="15">
        <v>0</v>
      </c>
      <c r="Y693" s="15">
        <v>0</v>
      </c>
      <c r="Z693" s="15">
        <v>0</v>
      </c>
      <c r="AA693" s="15">
        <v>0</v>
      </c>
      <c r="AB693" s="177">
        <v>0</v>
      </c>
      <c r="AC693" s="15">
        <v>0</v>
      </c>
      <c r="AD693" s="15">
        <v>0</v>
      </c>
      <c r="AE693" s="15">
        <v>0</v>
      </c>
      <c r="AF693" s="15">
        <v>0</v>
      </c>
      <c r="AG693" s="15">
        <v>0</v>
      </c>
      <c r="AH693" s="15">
        <v>0</v>
      </c>
      <c r="AI693" s="15">
        <v>50.67</v>
      </c>
      <c r="AJ693" s="15">
        <v>304.07</v>
      </c>
      <c r="AK693" s="15">
        <v>304.07</v>
      </c>
      <c r="AL693" s="15">
        <v>304.07</v>
      </c>
      <c r="AM693" s="15"/>
      <c r="AN693" s="217">
        <v>304.07</v>
      </c>
      <c r="AO693" s="173">
        <f t="shared" si="106"/>
        <v>1266.9499999999998</v>
      </c>
      <c r="AP693" s="15">
        <f t="shared" si="107"/>
        <v>422.34000000000015</v>
      </c>
      <c r="AQ693" s="14" t="s">
        <v>1375</v>
      </c>
      <c r="AR693" s="36" t="s">
        <v>1915</v>
      </c>
    </row>
    <row r="694" spans="1:44" s="5" customFormat="1" ht="50.15" customHeight="1">
      <c r="A694" s="174" t="s">
        <v>2025</v>
      </c>
      <c r="B694" s="14" t="s">
        <v>2026</v>
      </c>
      <c r="C694" s="39" t="s">
        <v>2027</v>
      </c>
      <c r="D694" s="39" t="s">
        <v>2028</v>
      </c>
      <c r="E694" s="39" t="s">
        <v>430</v>
      </c>
      <c r="F694" s="39" t="s">
        <v>406</v>
      </c>
      <c r="G694" s="39" t="s">
        <v>1104</v>
      </c>
      <c r="H694" s="39" t="s">
        <v>10</v>
      </c>
      <c r="I694" s="202">
        <v>43455</v>
      </c>
      <c r="J694" s="15">
        <v>1140.9000000000001</v>
      </c>
      <c r="K694" s="177">
        <f t="shared" si="104"/>
        <v>114.09000000000002</v>
      </c>
      <c r="L694" s="177">
        <f t="shared" si="105"/>
        <v>1026.8100000000002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15">
        <v>0</v>
      </c>
      <c r="X694" s="15">
        <v>0</v>
      </c>
      <c r="Y694" s="15">
        <v>0</v>
      </c>
      <c r="Z694" s="15">
        <v>0</v>
      </c>
      <c r="AA694" s="15">
        <v>0</v>
      </c>
      <c r="AB694" s="177">
        <v>0</v>
      </c>
      <c r="AC694" s="15">
        <v>0</v>
      </c>
      <c r="AD694" s="15">
        <v>0</v>
      </c>
      <c r="AE694" s="15">
        <v>0</v>
      </c>
      <c r="AF694" s="15">
        <v>0</v>
      </c>
      <c r="AG694" s="15">
        <v>0</v>
      </c>
      <c r="AH694" s="15">
        <v>0</v>
      </c>
      <c r="AI694" s="15">
        <v>0</v>
      </c>
      <c r="AJ694" s="15">
        <v>0</v>
      </c>
      <c r="AK694" s="15">
        <v>205.36</v>
      </c>
      <c r="AL694" s="15">
        <v>205.36</v>
      </c>
      <c r="AM694" s="15"/>
      <c r="AN694" s="217">
        <v>205.36</v>
      </c>
      <c r="AO694" s="173">
        <f t="shared" si="106"/>
        <v>616.08000000000004</v>
      </c>
      <c r="AP694" s="15">
        <f t="shared" si="107"/>
        <v>524.82000000000005</v>
      </c>
      <c r="AQ694" s="14" t="s">
        <v>1375</v>
      </c>
      <c r="AR694" s="36" t="s">
        <v>1915</v>
      </c>
    </row>
    <row r="695" spans="1:44" s="5" customFormat="1" ht="50.15" customHeight="1">
      <c r="A695" s="190" t="s">
        <v>550</v>
      </c>
      <c r="B695" s="14" t="s">
        <v>360</v>
      </c>
      <c r="C695" s="39" t="s">
        <v>362</v>
      </c>
      <c r="D695" s="14" t="s">
        <v>363</v>
      </c>
      <c r="E695" s="14" t="s">
        <v>551</v>
      </c>
      <c r="F695" s="14" t="s">
        <v>546</v>
      </c>
      <c r="G695" s="39" t="s">
        <v>1104</v>
      </c>
      <c r="H695" s="14" t="s">
        <v>18</v>
      </c>
      <c r="I695" s="202">
        <v>40148</v>
      </c>
      <c r="J695" s="15">
        <v>1450</v>
      </c>
      <c r="K695" s="177">
        <f t="shared" si="104"/>
        <v>145</v>
      </c>
      <c r="L695" s="177">
        <f t="shared" si="105"/>
        <v>1305</v>
      </c>
      <c r="M695" s="15">
        <v>0</v>
      </c>
      <c r="N695" s="15">
        <v>0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 s="15">
        <v>0</v>
      </c>
      <c r="Y695" s="15">
        <v>261</v>
      </c>
      <c r="Z695" s="15">
        <v>261</v>
      </c>
      <c r="AA695" s="15">
        <v>261</v>
      </c>
      <c r="AB695" s="177">
        <v>0</v>
      </c>
      <c r="AC695" s="15">
        <v>261</v>
      </c>
      <c r="AD695" s="15">
        <v>261</v>
      </c>
      <c r="AE695" s="15">
        <v>0</v>
      </c>
      <c r="AF695" s="15">
        <v>0</v>
      </c>
      <c r="AG695" s="15">
        <v>0</v>
      </c>
      <c r="AH695" s="15">
        <v>0</v>
      </c>
      <c r="AI695" s="15">
        <v>0</v>
      </c>
      <c r="AJ695" s="15">
        <v>0</v>
      </c>
      <c r="AK695" s="15">
        <v>0</v>
      </c>
      <c r="AL695" s="15"/>
      <c r="AM695" s="15"/>
      <c r="AN695" s="15"/>
      <c r="AO695" s="173">
        <f t="shared" si="106"/>
        <v>1305</v>
      </c>
      <c r="AP695" s="15">
        <f t="shared" si="107"/>
        <v>145</v>
      </c>
      <c r="AQ695" s="50" t="s">
        <v>1289</v>
      </c>
      <c r="AR695" s="58" t="s">
        <v>1290</v>
      </c>
    </row>
    <row r="696" spans="1:44" s="5" customFormat="1" ht="50.15" customHeight="1">
      <c r="A696" s="190" t="s">
        <v>544</v>
      </c>
      <c r="B696" s="14" t="s">
        <v>360</v>
      </c>
      <c r="C696" s="39" t="s">
        <v>362</v>
      </c>
      <c r="D696" s="14" t="s">
        <v>363</v>
      </c>
      <c r="E696" s="14" t="s">
        <v>545</v>
      </c>
      <c r="F696" s="14" t="s">
        <v>546</v>
      </c>
      <c r="G696" s="39" t="s">
        <v>1104</v>
      </c>
      <c r="H696" s="14" t="s">
        <v>18</v>
      </c>
      <c r="I696" s="202">
        <v>40238</v>
      </c>
      <c r="J696" s="15">
        <v>1150</v>
      </c>
      <c r="K696" s="177">
        <f t="shared" si="104"/>
        <v>115</v>
      </c>
      <c r="L696" s="177">
        <f t="shared" si="105"/>
        <v>1035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 s="15">
        <v>0</v>
      </c>
      <c r="Y696" s="15">
        <v>172.5</v>
      </c>
      <c r="Z696" s="15">
        <v>207</v>
      </c>
      <c r="AA696" s="15">
        <v>207</v>
      </c>
      <c r="AB696" s="177">
        <v>0</v>
      </c>
      <c r="AC696" s="15">
        <v>207</v>
      </c>
      <c r="AD696" s="15">
        <v>207</v>
      </c>
      <c r="AE696" s="15">
        <v>34.5</v>
      </c>
      <c r="AF696" s="15">
        <v>0</v>
      </c>
      <c r="AG696" s="15">
        <v>0</v>
      </c>
      <c r="AH696" s="15">
        <v>0</v>
      </c>
      <c r="AI696" s="15">
        <v>0</v>
      </c>
      <c r="AJ696" s="15">
        <v>0</v>
      </c>
      <c r="AK696" s="15">
        <v>0</v>
      </c>
      <c r="AL696" s="15"/>
      <c r="AM696" s="15"/>
      <c r="AN696" s="15"/>
      <c r="AO696" s="173">
        <f t="shared" si="106"/>
        <v>1035</v>
      </c>
      <c r="AP696" s="15">
        <f t="shared" si="107"/>
        <v>115</v>
      </c>
      <c r="AQ696" s="50" t="s">
        <v>1283</v>
      </c>
      <c r="AR696" s="58" t="s">
        <v>1108</v>
      </c>
    </row>
    <row r="697" spans="1:44" s="5" customFormat="1" ht="50.15" customHeight="1">
      <c r="A697" s="190" t="s">
        <v>547</v>
      </c>
      <c r="B697" s="14" t="s">
        <v>360</v>
      </c>
      <c r="C697" s="39" t="s">
        <v>362</v>
      </c>
      <c r="D697" s="14" t="s">
        <v>363</v>
      </c>
      <c r="E697" s="14" t="s">
        <v>548</v>
      </c>
      <c r="F697" s="14" t="s">
        <v>549</v>
      </c>
      <c r="G697" s="39" t="s">
        <v>1104</v>
      </c>
      <c r="H697" s="14" t="s">
        <v>32</v>
      </c>
      <c r="I697" s="202">
        <v>40513</v>
      </c>
      <c r="J697" s="15">
        <v>1345</v>
      </c>
      <c r="K697" s="177">
        <f t="shared" si="104"/>
        <v>134.5</v>
      </c>
      <c r="L697" s="177">
        <f t="shared" si="105"/>
        <v>1210.5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0</v>
      </c>
      <c r="X697" s="15">
        <v>0</v>
      </c>
      <c r="Y697" s="15">
        <v>0</v>
      </c>
      <c r="Z697" s="15">
        <v>242.1</v>
      </c>
      <c r="AA697" s="15">
        <v>242.1</v>
      </c>
      <c r="AB697" s="177">
        <v>0</v>
      </c>
      <c r="AC697" s="15">
        <v>242.1</v>
      </c>
      <c r="AD697" s="15">
        <v>242.1</v>
      </c>
      <c r="AE697" s="15">
        <v>242.1</v>
      </c>
      <c r="AF697" s="15">
        <v>0</v>
      </c>
      <c r="AG697" s="15">
        <v>0</v>
      </c>
      <c r="AH697" s="15">
        <v>0</v>
      </c>
      <c r="AI697" s="15">
        <v>0</v>
      </c>
      <c r="AJ697" s="15">
        <v>0</v>
      </c>
      <c r="AK697" s="15">
        <v>0</v>
      </c>
      <c r="AL697" s="15"/>
      <c r="AM697" s="15"/>
      <c r="AN697" s="15"/>
      <c r="AO697" s="173">
        <f t="shared" si="106"/>
        <v>1210.5</v>
      </c>
      <c r="AP697" s="15">
        <f t="shared" si="107"/>
        <v>134.5</v>
      </c>
      <c r="AQ697" s="50" t="s">
        <v>1770</v>
      </c>
      <c r="AR697" s="58" t="s">
        <v>1588</v>
      </c>
    </row>
    <row r="698" spans="1:44" s="5" customFormat="1" ht="50.15" customHeight="1">
      <c r="A698" s="190" t="s">
        <v>538</v>
      </c>
      <c r="B698" s="14" t="s">
        <v>539</v>
      </c>
      <c r="C698" s="14" t="s">
        <v>540</v>
      </c>
      <c r="D698" s="14" t="s">
        <v>541</v>
      </c>
      <c r="E698" s="14" t="s">
        <v>542</v>
      </c>
      <c r="F698" s="14" t="s">
        <v>543</v>
      </c>
      <c r="G698" s="39" t="s">
        <v>1104</v>
      </c>
      <c r="H698" s="14" t="s">
        <v>10</v>
      </c>
      <c r="I698" s="202">
        <v>35765</v>
      </c>
      <c r="J698" s="15">
        <v>1283.8900000000001</v>
      </c>
      <c r="K698" s="177">
        <f t="shared" si="104"/>
        <v>128.38900000000001</v>
      </c>
      <c r="L698" s="177">
        <f t="shared" si="105"/>
        <v>1155.5010000000002</v>
      </c>
      <c r="M698" s="15">
        <v>0</v>
      </c>
      <c r="N698" s="15">
        <v>281.83</v>
      </c>
      <c r="O698" s="15">
        <v>281.83</v>
      </c>
      <c r="P698" s="15">
        <v>281.33</v>
      </c>
      <c r="Q698" s="15">
        <v>281.33</v>
      </c>
      <c r="R698" s="15">
        <v>29.18</v>
      </c>
      <c r="S698" s="15">
        <v>0</v>
      </c>
      <c r="T698" s="15">
        <v>0</v>
      </c>
      <c r="U698" s="15">
        <v>0</v>
      </c>
      <c r="V698" s="15">
        <v>0</v>
      </c>
      <c r="W698" s="15">
        <v>0</v>
      </c>
      <c r="X698" s="15">
        <v>0</v>
      </c>
      <c r="Y698" s="15">
        <v>0</v>
      </c>
      <c r="Z698" s="15">
        <v>0</v>
      </c>
      <c r="AA698" s="15">
        <v>0</v>
      </c>
      <c r="AB698" s="177">
        <v>0</v>
      </c>
      <c r="AC698" s="15">
        <v>0</v>
      </c>
      <c r="AD698" s="15">
        <v>0</v>
      </c>
      <c r="AE698" s="15">
        <v>0</v>
      </c>
      <c r="AF698" s="15">
        <v>0</v>
      </c>
      <c r="AG698" s="15">
        <v>0</v>
      </c>
      <c r="AH698" s="15">
        <v>0</v>
      </c>
      <c r="AI698" s="15">
        <v>0</v>
      </c>
      <c r="AJ698" s="15">
        <v>0</v>
      </c>
      <c r="AK698" s="15">
        <v>0</v>
      </c>
      <c r="AL698" s="15"/>
      <c r="AM698" s="15"/>
      <c r="AN698" s="15"/>
      <c r="AO698" s="173">
        <f t="shared" si="106"/>
        <v>1155.5</v>
      </c>
      <c r="AP698" s="15">
        <f t="shared" si="107"/>
        <v>128.3900000000001</v>
      </c>
      <c r="AQ698" s="50" t="s">
        <v>1117</v>
      </c>
      <c r="AR698" s="58" t="s">
        <v>1336</v>
      </c>
    </row>
    <row r="699" spans="1:44" s="5" customFormat="1" ht="50.15" customHeight="1">
      <c r="A699" s="174" t="s">
        <v>526</v>
      </c>
      <c r="B699" s="39" t="s">
        <v>527</v>
      </c>
      <c r="C699" s="14" t="s">
        <v>528</v>
      </c>
      <c r="D699" s="14" t="s">
        <v>496</v>
      </c>
      <c r="E699" s="14" t="s">
        <v>430</v>
      </c>
      <c r="F699" s="14" t="s">
        <v>392</v>
      </c>
      <c r="G699" s="39" t="s">
        <v>1104</v>
      </c>
      <c r="H699" s="14" t="s">
        <v>25</v>
      </c>
      <c r="I699" s="202">
        <v>37591</v>
      </c>
      <c r="J699" s="177">
        <v>1130</v>
      </c>
      <c r="K699" s="177">
        <f t="shared" si="104"/>
        <v>113</v>
      </c>
      <c r="L699" s="177">
        <f t="shared" si="105"/>
        <v>1017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203.4</v>
      </c>
      <c r="S699" s="15">
        <v>203.4</v>
      </c>
      <c r="T699" s="15">
        <v>203.4</v>
      </c>
      <c r="U699" s="15">
        <v>203.4</v>
      </c>
      <c r="V699" s="15">
        <v>203.4</v>
      </c>
      <c r="W699" s="15">
        <v>0</v>
      </c>
      <c r="X699" s="15">
        <v>0</v>
      </c>
      <c r="Y699" s="15">
        <v>0</v>
      </c>
      <c r="Z699" s="15">
        <v>0</v>
      </c>
      <c r="AA699" s="15">
        <v>0</v>
      </c>
      <c r="AB699" s="177">
        <v>0</v>
      </c>
      <c r="AC699" s="15">
        <v>0</v>
      </c>
      <c r="AD699" s="15">
        <v>0</v>
      </c>
      <c r="AE699" s="15">
        <v>0</v>
      </c>
      <c r="AF699" s="15">
        <v>0</v>
      </c>
      <c r="AG699" s="15">
        <v>0</v>
      </c>
      <c r="AH699" s="15">
        <v>0</v>
      </c>
      <c r="AI699" s="15">
        <v>0</v>
      </c>
      <c r="AJ699" s="15">
        <v>0</v>
      </c>
      <c r="AK699" s="15">
        <v>0</v>
      </c>
      <c r="AL699" s="15"/>
      <c r="AM699" s="15"/>
      <c r="AN699" s="15"/>
      <c r="AO699" s="173">
        <f t="shared" si="106"/>
        <v>1017</v>
      </c>
      <c r="AP699" s="15">
        <f t="shared" si="107"/>
        <v>113</v>
      </c>
      <c r="AQ699" s="50" t="s">
        <v>1117</v>
      </c>
      <c r="AR699" s="58" t="s">
        <v>529</v>
      </c>
    </row>
    <row r="700" spans="1:44" s="5" customFormat="1" ht="50.15" customHeight="1">
      <c r="A700" s="174" t="s">
        <v>530</v>
      </c>
      <c r="B700" s="14" t="s">
        <v>527</v>
      </c>
      <c r="C700" s="14" t="s">
        <v>531</v>
      </c>
      <c r="D700" s="14" t="s">
        <v>532</v>
      </c>
      <c r="E700" s="14" t="s">
        <v>533</v>
      </c>
      <c r="F700" s="14" t="s">
        <v>406</v>
      </c>
      <c r="G700" s="39" t="s">
        <v>1104</v>
      </c>
      <c r="H700" s="14" t="s">
        <v>25</v>
      </c>
      <c r="I700" s="202">
        <v>37653</v>
      </c>
      <c r="J700" s="15">
        <v>1485.14</v>
      </c>
      <c r="K700" s="177">
        <f t="shared" si="104"/>
        <v>148.51400000000001</v>
      </c>
      <c r="L700" s="177">
        <f t="shared" si="105"/>
        <v>1336.6260000000002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267.33</v>
      </c>
      <c r="S700" s="15">
        <v>267.33</v>
      </c>
      <c r="T700" s="15">
        <v>267.33</v>
      </c>
      <c r="U700" s="15">
        <v>267.33</v>
      </c>
      <c r="V700" s="15">
        <v>267.31</v>
      </c>
      <c r="W700" s="15">
        <v>0</v>
      </c>
      <c r="X700" s="15">
        <v>0</v>
      </c>
      <c r="Y700" s="15">
        <v>0</v>
      </c>
      <c r="Z700" s="15">
        <v>0</v>
      </c>
      <c r="AA700" s="15">
        <v>0</v>
      </c>
      <c r="AB700" s="177">
        <v>0</v>
      </c>
      <c r="AC700" s="15">
        <v>0</v>
      </c>
      <c r="AD700" s="15">
        <v>0</v>
      </c>
      <c r="AE700" s="15">
        <v>0</v>
      </c>
      <c r="AF700" s="15">
        <v>0</v>
      </c>
      <c r="AG700" s="15">
        <v>0</v>
      </c>
      <c r="AH700" s="15">
        <v>0</v>
      </c>
      <c r="AI700" s="15">
        <v>0</v>
      </c>
      <c r="AJ700" s="15">
        <v>0</v>
      </c>
      <c r="AK700" s="15">
        <v>0</v>
      </c>
      <c r="AL700" s="15"/>
      <c r="AM700" s="15"/>
      <c r="AN700" s="15"/>
      <c r="AO700" s="173">
        <f t="shared" si="106"/>
        <v>1336.6299999999999</v>
      </c>
      <c r="AP700" s="15">
        <f t="shared" si="107"/>
        <v>148.51000000000022</v>
      </c>
      <c r="AQ700" s="50" t="s">
        <v>1117</v>
      </c>
      <c r="AR700" s="58" t="s">
        <v>529</v>
      </c>
    </row>
    <row r="701" spans="1:44" s="5" customFormat="1" ht="50.15" customHeight="1">
      <c r="A701" s="174" t="s">
        <v>534</v>
      </c>
      <c r="B701" s="14" t="s">
        <v>527</v>
      </c>
      <c r="C701" s="14" t="s">
        <v>531</v>
      </c>
      <c r="D701" s="14" t="s">
        <v>532</v>
      </c>
      <c r="E701" s="14" t="s">
        <v>535</v>
      </c>
      <c r="F701" s="14" t="s">
        <v>406</v>
      </c>
      <c r="G701" s="39" t="s">
        <v>1104</v>
      </c>
      <c r="H701" s="14" t="s">
        <v>25</v>
      </c>
      <c r="I701" s="202">
        <v>37653</v>
      </c>
      <c r="J701" s="15">
        <v>1485.14</v>
      </c>
      <c r="K701" s="177">
        <f t="shared" si="104"/>
        <v>148.51400000000001</v>
      </c>
      <c r="L701" s="177">
        <f t="shared" si="105"/>
        <v>1336.6260000000002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267.33</v>
      </c>
      <c r="S701" s="15">
        <v>267.33</v>
      </c>
      <c r="T701" s="15">
        <v>267.33</v>
      </c>
      <c r="U701" s="15">
        <v>267.33</v>
      </c>
      <c r="V701" s="15">
        <v>267.31</v>
      </c>
      <c r="W701" s="15">
        <v>0</v>
      </c>
      <c r="X701" s="15">
        <v>0</v>
      </c>
      <c r="Y701" s="15">
        <v>0</v>
      </c>
      <c r="Z701" s="15">
        <v>0</v>
      </c>
      <c r="AA701" s="15">
        <v>0</v>
      </c>
      <c r="AB701" s="177">
        <v>0</v>
      </c>
      <c r="AC701" s="15">
        <v>0</v>
      </c>
      <c r="AD701" s="15">
        <v>0</v>
      </c>
      <c r="AE701" s="15">
        <v>0</v>
      </c>
      <c r="AF701" s="15">
        <v>0</v>
      </c>
      <c r="AG701" s="15">
        <v>0</v>
      </c>
      <c r="AH701" s="15">
        <v>0</v>
      </c>
      <c r="AI701" s="15">
        <v>0</v>
      </c>
      <c r="AJ701" s="15">
        <v>0</v>
      </c>
      <c r="AK701" s="15">
        <v>0</v>
      </c>
      <c r="AL701" s="15"/>
      <c r="AM701" s="15"/>
      <c r="AN701" s="15"/>
      <c r="AO701" s="173">
        <f t="shared" si="106"/>
        <v>1336.6299999999999</v>
      </c>
      <c r="AP701" s="15">
        <f t="shared" si="107"/>
        <v>148.51000000000022</v>
      </c>
      <c r="AQ701" s="50" t="s">
        <v>1117</v>
      </c>
      <c r="AR701" s="58" t="s">
        <v>529</v>
      </c>
    </row>
    <row r="702" spans="1:44" s="5" customFormat="1" ht="50.15" customHeight="1">
      <c r="A702" s="230" t="s">
        <v>2313</v>
      </c>
      <c r="B702" s="231" t="s">
        <v>2312</v>
      </c>
      <c r="C702" s="39" t="s">
        <v>2307</v>
      </c>
      <c r="D702" s="203" t="s">
        <v>496</v>
      </c>
      <c r="E702" s="14" t="s">
        <v>497</v>
      </c>
      <c r="F702" s="231" t="s">
        <v>406</v>
      </c>
      <c r="G702" s="39" t="s">
        <v>1104</v>
      </c>
      <c r="H702" s="39"/>
      <c r="I702" s="202">
        <v>44152</v>
      </c>
      <c r="J702" s="232">
        <v>854.52</v>
      </c>
      <c r="K702" s="177">
        <f t="shared" ref="K702:K713" si="108">+J702*0.1</f>
        <v>85.451999999999998</v>
      </c>
      <c r="L702" s="177">
        <f t="shared" ref="L702:L713" si="109">+J702-K702</f>
        <v>769.06799999999998</v>
      </c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97"/>
      <c r="AB702" s="177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>
        <v>12.82</v>
      </c>
      <c r="AM702" s="15"/>
      <c r="AN702" s="217">
        <v>153.81</v>
      </c>
      <c r="AO702" s="173">
        <f t="shared" si="106"/>
        <v>166.63</v>
      </c>
      <c r="AP702" s="15">
        <f t="shared" si="107"/>
        <v>687.89</v>
      </c>
      <c r="AQ702" s="14"/>
      <c r="AR702" s="36"/>
    </row>
    <row r="703" spans="1:44" s="5" customFormat="1" ht="50.15" customHeight="1">
      <c r="A703" s="230" t="s">
        <v>2311</v>
      </c>
      <c r="B703" s="231" t="s">
        <v>2312</v>
      </c>
      <c r="C703" s="39" t="s">
        <v>2307</v>
      </c>
      <c r="D703" s="203" t="s">
        <v>496</v>
      </c>
      <c r="E703" s="14" t="s">
        <v>497</v>
      </c>
      <c r="F703" s="231" t="s">
        <v>406</v>
      </c>
      <c r="G703" s="39" t="s">
        <v>1104</v>
      </c>
      <c r="H703" s="39"/>
      <c r="I703" s="202">
        <v>44152</v>
      </c>
      <c r="J703" s="232">
        <v>899.56</v>
      </c>
      <c r="K703" s="177">
        <f t="shared" si="108"/>
        <v>89.956000000000003</v>
      </c>
      <c r="L703" s="177">
        <f t="shared" si="109"/>
        <v>809.60399999999993</v>
      </c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97"/>
      <c r="AB703" s="177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>
        <v>13.49</v>
      </c>
      <c r="AM703" s="15"/>
      <c r="AN703" s="217">
        <v>161.91999999999999</v>
      </c>
      <c r="AO703" s="173">
        <f t="shared" si="106"/>
        <v>175.41</v>
      </c>
      <c r="AP703" s="15">
        <f t="shared" si="107"/>
        <v>724.15</v>
      </c>
      <c r="AQ703" s="14"/>
      <c r="AR703" s="36"/>
    </row>
    <row r="704" spans="1:44" s="5" customFormat="1" ht="75.75" customHeight="1">
      <c r="A704" s="233" t="s">
        <v>2419</v>
      </c>
      <c r="B704" s="226" t="s">
        <v>2420</v>
      </c>
      <c r="C704" s="205" t="s">
        <v>2365</v>
      </c>
      <c r="D704" s="234" t="s">
        <v>492</v>
      </c>
      <c r="E704" s="234" t="s">
        <v>2421</v>
      </c>
      <c r="F704" s="234" t="s">
        <v>2425</v>
      </c>
      <c r="G704" s="205" t="s">
        <v>1104</v>
      </c>
      <c r="H704" s="205" t="s">
        <v>33</v>
      </c>
      <c r="I704" s="206">
        <v>44417</v>
      </c>
      <c r="J704" s="235">
        <v>3732.45</v>
      </c>
      <c r="K704" s="204">
        <f t="shared" si="108"/>
        <v>373.245</v>
      </c>
      <c r="L704" s="204">
        <f t="shared" si="109"/>
        <v>3359.2049999999999</v>
      </c>
      <c r="M704" s="217"/>
      <c r="N704" s="217"/>
      <c r="O704" s="217"/>
      <c r="P704" s="217"/>
      <c r="Q704" s="217"/>
      <c r="R704" s="217"/>
      <c r="S704" s="217"/>
      <c r="T704" s="217"/>
      <c r="U704" s="217"/>
      <c r="V704" s="217"/>
      <c r="W704" s="217"/>
      <c r="X704" s="217"/>
      <c r="Y704" s="217"/>
      <c r="Z704" s="217"/>
      <c r="AA704" s="214"/>
      <c r="AB704" s="204"/>
      <c r="AC704" s="217"/>
      <c r="AD704" s="217"/>
      <c r="AE704" s="217"/>
      <c r="AF704" s="217"/>
      <c r="AG704" s="217"/>
      <c r="AH704" s="217"/>
      <c r="AI704" s="217"/>
      <c r="AJ704" s="217"/>
      <c r="AK704" s="217"/>
      <c r="AL704" s="217"/>
      <c r="AM704" s="217"/>
      <c r="AN704" s="217">
        <v>279.93</v>
      </c>
      <c r="AO704" s="173">
        <f t="shared" si="106"/>
        <v>279.93</v>
      </c>
      <c r="AP704" s="15">
        <f t="shared" si="107"/>
        <v>3452.52</v>
      </c>
      <c r="AQ704" s="50"/>
      <c r="AR704" s="58"/>
    </row>
    <row r="705" spans="1:44" s="5" customFormat="1" ht="72" customHeight="1">
      <c r="A705" s="233" t="s">
        <v>2422</v>
      </c>
      <c r="B705" s="226" t="s">
        <v>2420</v>
      </c>
      <c r="C705" s="205" t="s">
        <v>2365</v>
      </c>
      <c r="D705" s="234" t="s">
        <v>492</v>
      </c>
      <c r="E705" s="234" t="s">
        <v>2423</v>
      </c>
      <c r="F705" s="234" t="s">
        <v>2424</v>
      </c>
      <c r="G705" s="205" t="s">
        <v>1104</v>
      </c>
      <c r="H705" s="205" t="s">
        <v>33</v>
      </c>
      <c r="I705" s="206">
        <v>44417</v>
      </c>
      <c r="J705" s="235">
        <v>3545.33</v>
      </c>
      <c r="K705" s="204">
        <f t="shared" si="108"/>
        <v>354.53300000000002</v>
      </c>
      <c r="L705" s="204">
        <f t="shared" si="109"/>
        <v>3190.797</v>
      </c>
      <c r="M705" s="217"/>
      <c r="N705" s="217"/>
      <c r="O705" s="217"/>
      <c r="P705" s="217"/>
      <c r="Q705" s="217"/>
      <c r="R705" s="217"/>
      <c r="S705" s="217"/>
      <c r="T705" s="217"/>
      <c r="U705" s="217"/>
      <c r="V705" s="217"/>
      <c r="W705" s="217"/>
      <c r="X705" s="217"/>
      <c r="Y705" s="217"/>
      <c r="Z705" s="217"/>
      <c r="AA705" s="214"/>
      <c r="AB705" s="204"/>
      <c r="AC705" s="217"/>
      <c r="AD705" s="217"/>
      <c r="AE705" s="217"/>
      <c r="AF705" s="217"/>
      <c r="AG705" s="217"/>
      <c r="AH705" s="217"/>
      <c r="AI705" s="217"/>
      <c r="AJ705" s="217"/>
      <c r="AK705" s="217"/>
      <c r="AL705" s="217"/>
      <c r="AM705" s="217"/>
      <c r="AN705" s="217">
        <v>265.89999999999998</v>
      </c>
      <c r="AO705" s="173">
        <f t="shared" si="106"/>
        <v>265.89999999999998</v>
      </c>
      <c r="AP705" s="15">
        <f t="shared" si="107"/>
        <v>3279.43</v>
      </c>
      <c r="AQ705" s="50"/>
      <c r="AR705" s="58"/>
    </row>
    <row r="706" spans="1:44" s="5" customFormat="1" ht="85.5" customHeight="1">
      <c r="A706" s="233" t="s">
        <v>2426</v>
      </c>
      <c r="B706" s="226" t="s">
        <v>2420</v>
      </c>
      <c r="C706" s="205" t="s">
        <v>2365</v>
      </c>
      <c r="D706" s="234" t="s">
        <v>492</v>
      </c>
      <c r="E706" s="234" t="s">
        <v>2427</v>
      </c>
      <c r="F706" s="234" t="s">
        <v>2428</v>
      </c>
      <c r="G706" s="205" t="s">
        <v>1104</v>
      </c>
      <c r="H706" s="205" t="s">
        <v>33</v>
      </c>
      <c r="I706" s="206">
        <v>44417</v>
      </c>
      <c r="J706" s="235">
        <v>998.23</v>
      </c>
      <c r="K706" s="204">
        <f t="shared" si="108"/>
        <v>99.823000000000008</v>
      </c>
      <c r="L706" s="204">
        <f t="shared" si="109"/>
        <v>898.40700000000004</v>
      </c>
      <c r="M706" s="217"/>
      <c r="N706" s="217"/>
      <c r="O706" s="217"/>
      <c r="P706" s="217"/>
      <c r="Q706" s="217"/>
      <c r="R706" s="217"/>
      <c r="S706" s="217"/>
      <c r="T706" s="217"/>
      <c r="U706" s="217"/>
      <c r="V706" s="217"/>
      <c r="W706" s="217"/>
      <c r="X706" s="217"/>
      <c r="Y706" s="217"/>
      <c r="Z706" s="217"/>
      <c r="AA706" s="214"/>
      <c r="AB706" s="204"/>
      <c r="AC706" s="217"/>
      <c r="AD706" s="217"/>
      <c r="AE706" s="217"/>
      <c r="AF706" s="217"/>
      <c r="AG706" s="217"/>
      <c r="AH706" s="217"/>
      <c r="AI706" s="217"/>
      <c r="AJ706" s="217"/>
      <c r="AK706" s="217"/>
      <c r="AL706" s="217"/>
      <c r="AM706" s="217"/>
      <c r="AN706" s="217">
        <v>74.87</v>
      </c>
      <c r="AO706" s="173">
        <f t="shared" si="106"/>
        <v>74.87</v>
      </c>
      <c r="AP706" s="15">
        <f t="shared" si="107"/>
        <v>923.36</v>
      </c>
      <c r="AQ706" s="50"/>
      <c r="AR706" s="58"/>
    </row>
    <row r="707" spans="1:44" s="5" customFormat="1" ht="85.5" customHeight="1">
      <c r="A707" s="233" t="s">
        <v>2448</v>
      </c>
      <c r="B707" s="226" t="s">
        <v>2449</v>
      </c>
      <c r="C707" s="205" t="s">
        <v>2450</v>
      </c>
      <c r="D707" s="234" t="s">
        <v>496</v>
      </c>
      <c r="E707" s="234" t="s">
        <v>430</v>
      </c>
      <c r="F707" s="234" t="s">
        <v>406</v>
      </c>
      <c r="G707" s="205" t="s">
        <v>1104</v>
      </c>
      <c r="H707" s="205"/>
      <c r="I707" s="206">
        <v>44561</v>
      </c>
      <c r="J707" s="235">
        <v>3301.94</v>
      </c>
      <c r="K707" s="204">
        <f t="shared" si="108"/>
        <v>330.19400000000002</v>
      </c>
      <c r="L707" s="204">
        <f t="shared" si="109"/>
        <v>2971.7460000000001</v>
      </c>
      <c r="M707" s="217"/>
      <c r="N707" s="217"/>
      <c r="O707" s="217"/>
      <c r="P707" s="217"/>
      <c r="Q707" s="217"/>
      <c r="R707" s="217"/>
      <c r="S707" s="217"/>
      <c r="T707" s="217"/>
      <c r="U707" s="217"/>
      <c r="V707" s="217"/>
      <c r="W707" s="217"/>
      <c r="X707" s="217"/>
      <c r="Y707" s="217"/>
      <c r="Z707" s="217"/>
      <c r="AA707" s="214"/>
      <c r="AB707" s="204"/>
      <c r="AC707" s="217"/>
      <c r="AD707" s="217"/>
      <c r="AE707" s="217"/>
      <c r="AF707" s="217"/>
      <c r="AG707" s="217"/>
      <c r="AH707" s="217"/>
      <c r="AI707" s="217"/>
      <c r="AJ707" s="217"/>
      <c r="AK707" s="217"/>
      <c r="AL707" s="217"/>
      <c r="AM707" s="217"/>
      <c r="AN707" s="217">
        <v>0</v>
      </c>
      <c r="AO707" s="173">
        <v>0</v>
      </c>
      <c r="AP707" s="15">
        <f t="shared" si="107"/>
        <v>3301.94</v>
      </c>
      <c r="AQ707" s="50"/>
      <c r="AR707" s="58"/>
    </row>
    <row r="708" spans="1:44" s="5" customFormat="1" ht="85.5" customHeight="1">
      <c r="A708" s="233" t="s">
        <v>2448</v>
      </c>
      <c r="B708" s="226" t="s">
        <v>2479</v>
      </c>
      <c r="C708" s="205" t="s">
        <v>2450</v>
      </c>
      <c r="D708" s="234" t="s">
        <v>496</v>
      </c>
      <c r="E708" s="234" t="s">
        <v>430</v>
      </c>
      <c r="F708" s="234" t="s">
        <v>406</v>
      </c>
      <c r="G708" s="205" t="s">
        <v>1104</v>
      </c>
      <c r="H708" s="205"/>
      <c r="I708" s="206">
        <v>44561</v>
      </c>
      <c r="J708" s="235">
        <v>2031.97</v>
      </c>
      <c r="K708" s="204">
        <f t="shared" si="108"/>
        <v>203.197</v>
      </c>
      <c r="L708" s="204">
        <f t="shared" si="109"/>
        <v>1828.7730000000001</v>
      </c>
      <c r="M708" s="217"/>
      <c r="N708" s="217"/>
      <c r="O708" s="217"/>
      <c r="P708" s="217"/>
      <c r="Q708" s="217"/>
      <c r="R708" s="217"/>
      <c r="S708" s="217"/>
      <c r="T708" s="217"/>
      <c r="U708" s="217"/>
      <c r="V708" s="217"/>
      <c r="W708" s="217"/>
      <c r="X708" s="217"/>
      <c r="Y708" s="217"/>
      <c r="Z708" s="217"/>
      <c r="AA708" s="214"/>
      <c r="AB708" s="204"/>
      <c r="AC708" s="217"/>
      <c r="AD708" s="217"/>
      <c r="AE708" s="217"/>
      <c r="AF708" s="217"/>
      <c r="AG708" s="217"/>
      <c r="AH708" s="217"/>
      <c r="AI708" s="217"/>
      <c r="AJ708" s="217"/>
      <c r="AK708" s="217"/>
      <c r="AL708" s="217"/>
      <c r="AM708" s="217"/>
      <c r="AN708" s="217">
        <v>0</v>
      </c>
      <c r="AO708" s="173">
        <v>0</v>
      </c>
      <c r="AP708" s="15">
        <f t="shared" si="107"/>
        <v>2031.97</v>
      </c>
      <c r="AQ708" s="50"/>
      <c r="AR708" s="58"/>
    </row>
    <row r="709" spans="1:44" s="5" customFormat="1" ht="85.5" customHeight="1">
      <c r="A709" s="233" t="s">
        <v>2448</v>
      </c>
      <c r="B709" s="226" t="s">
        <v>2451</v>
      </c>
      <c r="C709" s="205" t="s">
        <v>2450</v>
      </c>
      <c r="D709" s="234" t="s">
        <v>496</v>
      </c>
      <c r="E709" s="234" t="s">
        <v>430</v>
      </c>
      <c r="F709" s="234" t="s">
        <v>406</v>
      </c>
      <c r="G709" s="205" t="s">
        <v>1104</v>
      </c>
      <c r="H709" s="205"/>
      <c r="I709" s="206">
        <v>44561</v>
      </c>
      <c r="J709" s="235">
        <v>5584.48</v>
      </c>
      <c r="K709" s="204">
        <f t="shared" si="108"/>
        <v>558.44799999999998</v>
      </c>
      <c r="L709" s="204">
        <f t="shared" si="109"/>
        <v>5026.0319999999992</v>
      </c>
      <c r="M709" s="217"/>
      <c r="N709" s="217"/>
      <c r="O709" s="217"/>
      <c r="P709" s="217"/>
      <c r="Q709" s="217"/>
      <c r="R709" s="217"/>
      <c r="S709" s="217"/>
      <c r="T709" s="217"/>
      <c r="U709" s="217"/>
      <c r="V709" s="217"/>
      <c r="W709" s="217"/>
      <c r="X709" s="217"/>
      <c r="Y709" s="217"/>
      <c r="Z709" s="217"/>
      <c r="AA709" s="214"/>
      <c r="AB709" s="204"/>
      <c r="AC709" s="217"/>
      <c r="AD709" s="217"/>
      <c r="AE709" s="217"/>
      <c r="AF709" s="217"/>
      <c r="AG709" s="217"/>
      <c r="AH709" s="217"/>
      <c r="AI709" s="217"/>
      <c r="AJ709" s="217"/>
      <c r="AK709" s="217"/>
      <c r="AL709" s="217"/>
      <c r="AM709" s="217"/>
      <c r="AN709" s="217">
        <v>0</v>
      </c>
      <c r="AO709" s="173">
        <v>0</v>
      </c>
      <c r="AP709" s="15">
        <f t="shared" si="107"/>
        <v>5584.48</v>
      </c>
      <c r="AQ709" s="50"/>
      <c r="AR709" s="58"/>
    </row>
    <row r="710" spans="1:44" s="5" customFormat="1" ht="85.5" customHeight="1">
      <c r="A710" s="233" t="s">
        <v>2448</v>
      </c>
      <c r="B710" s="226" t="s">
        <v>2452</v>
      </c>
      <c r="C710" s="205" t="s">
        <v>2450</v>
      </c>
      <c r="D710" s="234" t="s">
        <v>496</v>
      </c>
      <c r="E710" s="234" t="s">
        <v>430</v>
      </c>
      <c r="F710" s="234" t="s">
        <v>406</v>
      </c>
      <c r="G710" s="205" t="s">
        <v>1104</v>
      </c>
      <c r="H710" s="205"/>
      <c r="I710" s="206">
        <v>44561</v>
      </c>
      <c r="J710" s="235">
        <v>7913.38</v>
      </c>
      <c r="K710" s="204">
        <f t="shared" si="108"/>
        <v>791.33800000000008</v>
      </c>
      <c r="L710" s="204">
        <f t="shared" si="109"/>
        <v>7122.0420000000004</v>
      </c>
      <c r="M710" s="217"/>
      <c r="N710" s="217"/>
      <c r="O710" s="217"/>
      <c r="P710" s="217"/>
      <c r="Q710" s="217"/>
      <c r="R710" s="217"/>
      <c r="S710" s="217"/>
      <c r="T710" s="217"/>
      <c r="U710" s="217"/>
      <c r="V710" s="217"/>
      <c r="W710" s="217"/>
      <c r="X710" s="217"/>
      <c r="Y710" s="217"/>
      <c r="Z710" s="217"/>
      <c r="AA710" s="214"/>
      <c r="AB710" s="204"/>
      <c r="AC710" s="217"/>
      <c r="AD710" s="217"/>
      <c r="AE710" s="217"/>
      <c r="AF710" s="217"/>
      <c r="AG710" s="217"/>
      <c r="AH710" s="217"/>
      <c r="AI710" s="217"/>
      <c r="AJ710" s="217"/>
      <c r="AK710" s="217"/>
      <c r="AL710" s="217"/>
      <c r="AM710" s="217"/>
      <c r="AN710" s="217">
        <v>0</v>
      </c>
      <c r="AO710" s="173">
        <v>0</v>
      </c>
      <c r="AP710" s="15">
        <f t="shared" si="107"/>
        <v>7913.38</v>
      </c>
      <c r="AQ710" s="50"/>
      <c r="AR710" s="58"/>
    </row>
    <row r="711" spans="1:44" s="5" customFormat="1" ht="85.5" customHeight="1">
      <c r="A711" s="233" t="s">
        <v>2448</v>
      </c>
      <c r="B711" s="226" t="s">
        <v>2453</v>
      </c>
      <c r="C711" s="205" t="s">
        <v>2450</v>
      </c>
      <c r="D711" s="234" t="s">
        <v>496</v>
      </c>
      <c r="E711" s="234" t="s">
        <v>430</v>
      </c>
      <c r="F711" s="234" t="s">
        <v>406</v>
      </c>
      <c r="G711" s="205" t="s">
        <v>1104</v>
      </c>
      <c r="H711" s="205"/>
      <c r="I711" s="206">
        <v>44561</v>
      </c>
      <c r="J711" s="235">
        <v>1110.56</v>
      </c>
      <c r="K711" s="204">
        <f t="shared" si="108"/>
        <v>111.056</v>
      </c>
      <c r="L711" s="204">
        <f t="shared" si="109"/>
        <v>999.50399999999991</v>
      </c>
      <c r="M711" s="217"/>
      <c r="N711" s="217"/>
      <c r="O711" s="217"/>
      <c r="P711" s="217"/>
      <c r="Q711" s="217"/>
      <c r="R711" s="217"/>
      <c r="S711" s="217"/>
      <c r="T711" s="217"/>
      <c r="U711" s="217"/>
      <c r="V711" s="217"/>
      <c r="W711" s="217"/>
      <c r="X711" s="217"/>
      <c r="Y711" s="217"/>
      <c r="Z711" s="217"/>
      <c r="AA711" s="214"/>
      <c r="AB711" s="204"/>
      <c r="AC711" s="217"/>
      <c r="AD711" s="217"/>
      <c r="AE711" s="217"/>
      <c r="AF711" s="217"/>
      <c r="AG711" s="217"/>
      <c r="AH711" s="217"/>
      <c r="AI711" s="217"/>
      <c r="AJ711" s="217"/>
      <c r="AK711" s="217"/>
      <c r="AL711" s="217"/>
      <c r="AM711" s="217"/>
      <c r="AN711" s="217">
        <v>0</v>
      </c>
      <c r="AO711" s="173">
        <v>0</v>
      </c>
      <c r="AP711" s="15">
        <f t="shared" si="107"/>
        <v>1110.56</v>
      </c>
      <c r="AQ711" s="50"/>
      <c r="AR711" s="58"/>
    </row>
    <row r="712" spans="1:44" s="5" customFormat="1" ht="85.5" customHeight="1">
      <c r="A712" s="233" t="s">
        <v>2448</v>
      </c>
      <c r="B712" s="226" t="s">
        <v>2454</v>
      </c>
      <c r="C712" s="205" t="s">
        <v>2450</v>
      </c>
      <c r="D712" s="234" t="s">
        <v>496</v>
      </c>
      <c r="E712" s="234" t="s">
        <v>430</v>
      </c>
      <c r="F712" s="234" t="s">
        <v>406</v>
      </c>
      <c r="G712" s="205" t="s">
        <v>1104</v>
      </c>
      <c r="H712" s="205"/>
      <c r="I712" s="206">
        <v>44561</v>
      </c>
      <c r="J712" s="235">
        <v>750.55</v>
      </c>
      <c r="K712" s="204">
        <f t="shared" si="108"/>
        <v>75.054999999999993</v>
      </c>
      <c r="L712" s="204">
        <f t="shared" si="109"/>
        <v>675.495</v>
      </c>
      <c r="M712" s="217"/>
      <c r="N712" s="217"/>
      <c r="O712" s="217"/>
      <c r="P712" s="217"/>
      <c r="Q712" s="217"/>
      <c r="R712" s="217"/>
      <c r="S712" s="217"/>
      <c r="T712" s="217"/>
      <c r="U712" s="217"/>
      <c r="V712" s="217"/>
      <c r="W712" s="217"/>
      <c r="X712" s="217"/>
      <c r="Y712" s="217"/>
      <c r="Z712" s="217"/>
      <c r="AA712" s="214"/>
      <c r="AB712" s="204"/>
      <c r="AC712" s="217"/>
      <c r="AD712" s="217"/>
      <c r="AE712" s="217"/>
      <c r="AF712" s="217"/>
      <c r="AG712" s="217"/>
      <c r="AH712" s="217"/>
      <c r="AI712" s="217"/>
      <c r="AJ712" s="217"/>
      <c r="AK712" s="217"/>
      <c r="AL712" s="217"/>
      <c r="AM712" s="217"/>
      <c r="AN712" s="217">
        <v>0</v>
      </c>
      <c r="AO712" s="173">
        <v>0</v>
      </c>
      <c r="AP712" s="15">
        <f t="shared" si="107"/>
        <v>750.55</v>
      </c>
      <c r="AQ712" s="50"/>
      <c r="AR712" s="58"/>
    </row>
    <row r="713" spans="1:44" s="5" customFormat="1" ht="85.5" customHeight="1">
      <c r="A713" s="233" t="s">
        <v>2464</v>
      </c>
      <c r="B713" s="226" t="s">
        <v>2465</v>
      </c>
      <c r="C713" s="205" t="s">
        <v>2466</v>
      </c>
      <c r="D713" s="234" t="s">
        <v>496</v>
      </c>
      <c r="E713" s="234" t="s">
        <v>497</v>
      </c>
      <c r="F713" s="234" t="s">
        <v>406</v>
      </c>
      <c r="G713" s="205" t="s">
        <v>1104</v>
      </c>
      <c r="H713" s="205"/>
      <c r="I713" s="206">
        <v>44561</v>
      </c>
      <c r="J713" s="235">
        <v>25990</v>
      </c>
      <c r="K713" s="204">
        <f t="shared" si="108"/>
        <v>2599</v>
      </c>
      <c r="L713" s="204">
        <f t="shared" si="109"/>
        <v>23391</v>
      </c>
      <c r="M713" s="217"/>
      <c r="N713" s="217"/>
      <c r="O713" s="217"/>
      <c r="P713" s="217"/>
      <c r="Q713" s="217"/>
      <c r="R713" s="217"/>
      <c r="S713" s="217"/>
      <c r="T713" s="217"/>
      <c r="U713" s="217"/>
      <c r="V713" s="217"/>
      <c r="W713" s="217"/>
      <c r="X713" s="217"/>
      <c r="Y713" s="217"/>
      <c r="Z713" s="217"/>
      <c r="AA713" s="214"/>
      <c r="AB713" s="204"/>
      <c r="AC713" s="217"/>
      <c r="AD713" s="217"/>
      <c r="AE713" s="217"/>
      <c r="AF713" s="217"/>
      <c r="AG713" s="217"/>
      <c r="AH713" s="217"/>
      <c r="AI713" s="217"/>
      <c r="AJ713" s="217"/>
      <c r="AK713" s="217"/>
      <c r="AL713" s="217"/>
      <c r="AM713" s="217"/>
      <c r="AN713" s="217">
        <v>0</v>
      </c>
      <c r="AO713" s="173">
        <v>0</v>
      </c>
      <c r="AP713" s="15">
        <f t="shared" si="107"/>
        <v>25990</v>
      </c>
      <c r="AQ713" s="50"/>
      <c r="AR713" s="58"/>
    </row>
    <row r="714" spans="1:44" s="5" customFormat="1" ht="50.15" customHeight="1">
      <c r="A714" s="236" t="s">
        <v>2467</v>
      </c>
      <c r="B714" s="237" t="s">
        <v>2472</v>
      </c>
      <c r="C714" s="225" t="s">
        <v>2455</v>
      </c>
      <c r="D714" s="238"/>
      <c r="E714" s="238"/>
      <c r="F714" s="238"/>
      <c r="G714" s="225" t="s">
        <v>1104</v>
      </c>
      <c r="H714" s="225"/>
      <c r="I714" s="239">
        <v>44561</v>
      </c>
      <c r="J714" s="240">
        <v>29233.1</v>
      </c>
      <c r="K714" s="227">
        <f>+J714*0.1</f>
        <v>2923.31</v>
      </c>
      <c r="L714" s="240">
        <f>J714-K714</f>
        <v>26309.789999999997</v>
      </c>
      <c r="M714" s="240">
        <v>0</v>
      </c>
      <c r="N714" s="240">
        <v>0</v>
      </c>
      <c r="O714" s="240">
        <v>0</v>
      </c>
      <c r="P714" s="240">
        <v>0</v>
      </c>
      <c r="Q714" s="240">
        <v>0</v>
      </c>
      <c r="R714" s="240">
        <v>0</v>
      </c>
      <c r="S714" s="240">
        <v>0</v>
      </c>
      <c r="T714" s="240">
        <v>0</v>
      </c>
      <c r="U714" s="240">
        <v>0</v>
      </c>
      <c r="V714" s="240">
        <v>0</v>
      </c>
      <c r="W714" s="240">
        <v>0</v>
      </c>
      <c r="X714" s="240">
        <v>0</v>
      </c>
      <c r="Y714" s="240">
        <v>0</v>
      </c>
      <c r="Z714" s="240">
        <v>0</v>
      </c>
      <c r="AA714" s="227">
        <v>6300</v>
      </c>
      <c r="AB714" s="227">
        <v>0</v>
      </c>
      <c r="AC714" s="240">
        <v>0</v>
      </c>
      <c r="AD714" s="240">
        <v>0</v>
      </c>
      <c r="AE714" s="240">
        <v>0</v>
      </c>
      <c r="AF714" s="240">
        <v>0</v>
      </c>
      <c r="AG714" s="240">
        <v>0</v>
      </c>
      <c r="AH714" s="240">
        <v>0</v>
      </c>
      <c r="AI714" s="240">
        <v>0</v>
      </c>
      <c r="AJ714" s="240">
        <v>0</v>
      </c>
      <c r="AK714" s="240">
        <v>0</v>
      </c>
      <c r="AL714" s="240"/>
      <c r="AM714" s="240"/>
      <c r="AN714" s="240">
        <v>0</v>
      </c>
      <c r="AO714" s="215">
        <v>0</v>
      </c>
      <c r="AP714" s="240">
        <f>J714-AO714</f>
        <v>29233.1</v>
      </c>
      <c r="AQ714" s="52"/>
      <c r="AR714" s="59"/>
    </row>
    <row r="715" spans="1:44" s="5" customFormat="1" ht="50.15" customHeight="1">
      <c r="A715" s="216" t="s">
        <v>2493</v>
      </c>
      <c r="B715" s="205" t="s">
        <v>2456</v>
      </c>
      <c r="C715" s="205" t="s">
        <v>362</v>
      </c>
      <c r="D715" s="205" t="s">
        <v>496</v>
      </c>
      <c r="E715" s="205" t="s">
        <v>430</v>
      </c>
      <c r="F715" s="205" t="s">
        <v>406</v>
      </c>
      <c r="G715" s="205" t="s">
        <v>2457</v>
      </c>
      <c r="H715" s="205"/>
      <c r="I715" s="206">
        <v>44547</v>
      </c>
      <c r="J715" s="204">
        <v>3800</v>
      </c>
      <c r="K715" s="204">
        <f>+J715*0.1</f>
        <v>380</v>
      </c>
      <c r="L715" s="240">
        <f t="shared" ref="L715" si="110">J715-K715</f>
        <v>3420</v>
      </c>
      <c r="M715" s="204"/>
      <c r="N715" s="204"/>
      <c r="O715" s="204"/>
      <c r="P715" s="204"/>
      <c r="Q715" s="204"/>
      <c r="R715" s="204"/>
      <c r="S715" s="204"/>
      <c r="T715" s="204"/>
      <c r="U715" s="204"/>
      <c r="V715" s="217"/>
      <c r="W715" s="204"/>
      <c r="X715" s="204"/>
      <c r="Y715" s="204"/>
      <c r="Z715" s="204"/>
      <c r="AA715" s="204"/>
      <c r="AB715" s="204"/>
      <c r="AC715" s="204"/>
      <c r="AD715" s="204"/>
      <c r="AE715" s="204"/>
      <c r="AF715" s="204"/>
      <c r="AG715" s="204"/>
      <c r="AH715" s="204"/>
      <c r="AI715" s="204"/>
      <c r="AJ715" s="217"/>
      <c r="AK715" s="217"/>
      <c r="AL715" s="217"/>
      <c r="AM715" s="217"/>
      <c r="AN715" s="217">
        <v>0</v>
      </c>
      <c r="AO715" s="215">
        <f>SUM(M715:AN715)</f>
        <v>0</v>
      </c>
      <c r="AP715" s="177">
        <f t="shared" ref="AP715" si="111">J715-AO715</f>
        <v>3800</v>
      </c>
      <c r="AQ715" s="52"/>
      <c r="AR715" s="59"/>
    </row>
    <row r="716" spans="1:44" s="5" customFormat="1" ht="50.15" customHeight="1">
      <c r="A716" s="241" t="s">
        <v>2473</v>
      </c>
      <c r="B716" s="242" t="s">
        <v>2469</v>
      </c>
      <c r="C716" s="225" t="s">
        <v>2470</v>
      </c>
      <c r="D716" s="238"/>
      <c r="E716" s="238"/>
      <c r="F716" s="238"/>
      <c r="G716" s="225" t="s">
        <v>1104</v>
      </c>
      <c r="H716" s="225"/>
      <c r="I716" s="239">
        <v>44561</v>
      </c>
      <c r="J716" s="240">
        <v>164287.65</v>
      </c>
      <c r="K716" s="227">
        <f>+J716*0.1</f>
        <v>16428.764999999999</v>
      </c>
      <c r="L716" s="240">
        <f>J716-K716</f>
        <v>147858.88500000001</v>
      </c>
      <c r="M716" s="240"/>
      <c r="N716" s="240"/>
      <c r="O716" s="240"/>
      <c r="P716" s="240"/>
      <c r="Q716" s="240"/>
      <c r="R716" s="240"/>
      <c r="S716" s="240"/>
      <c r="T716" s="240"/>
      <c r="U716" s="240"/>
      <c r="V716" s="240"/>
      <c r="W716" s="240"/>
      <c r="X716" s="240"/>
      <c r="Y716" s="240"/>
      <c r="Z716" s="240"/>
      <c r="AA716" s="227"/>
      <c r="AB716" s="227"/>
      <c r="AC716" s="240"/>
      <c r="AD716" s="240"/>
      <c r="AE716" s="240"/>
      <c r="AF716" s="240"/>
      <c r="AG716" s="240"/>
      <c r="AH716" s="240"/>
      <c r="AI716" s="240"/>
      <c r="AJ716" s="240"/>
      <c r="AK716" s="240"/>
      <c r="AL716" s="240"/>
      <c r="AM716" s="240"/>
      <c r="AN716" s="240">
        <v>0</v>
      </c>
      <c r="AO716" s="215">
        <f t="shared" ref="AO716" si="112">SUM(M716:AN716)</f>
        <v>0</v>
      </c>
      <c r="AP716" s="240">
        <f>J716-AO716</f>
        <v>164287.65</v>
      </c>
      <c r="AQ716" s="52"/>
      <c r="AR716" s="59"/>
    </row>
    <row r="717" spans="1:44" s="5" customFormat="1" ht="50.15" customHeight="1">
      <c r="A717" s="230" t="s">
        <v>782</v>
      </c>
      <c r="B717" s="231" t="s">
        <v>1251</v>
      </c>
      <c r="C717" s="39" t="s">
        <v>869</v>
      </c>
      <c r="D717" s="243" t="s">
        <v>783</v>
      </c>
      <c r="E717" s="243" t="s">
        <v>784</v>
      </c>
      <c r="F717" s="231" t="s">
        <v>483</v>
      </c>
      <c r="G717" s="39" t="s">
        <v>869</v>
      </c>
      <c r="H717" s="39" t="s">
        <v>33</v>
      </c>
      <c r="I717" s="202">
        <v>40909</v>
      </c>
      <c r="J717" s="232">
        <v>622.45000000000005</v>
      </c>
      <c r="K717" s="177">
        <f t="shared" si="104"/>
        <v>62.245000000000005</v>
      </c>
      <c r="L717" s="177">
        <f t="shared" si="105"/>
        <v>560.20500000000004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0</v>
      </c>
      <c r="X717" s="15">
        <v>0</v>
      </c>
      <c r="Y717" s="15">
        <v>0</v>
      </c>
      <c r="Z717" s="15">
        <v>0</v>
      </c>
      <c r="AA717" s="197">
        <v>560.20000000000005</v>
      </c>
      <c r="AB717" s="177">
        <v>0</v>
      </c>
      <c r="AC717" s="15">
        <v>0</v>
      </c>
      <c r="AD717" s="15">
        <v>0</v>
      </c>
      <c r="AE717" s="15">
        <v>0</v>
      </c>
      <c r="AF717" s="15">
        <v>0</v>
      </c>
      <c r="AG717" s="15">
        <v>0</v>
      </c>
      <c r="AH717" s="15">
        <v>0</v>
      </c>
      <c r="AI717" s="15">
        <v>0</v>
      </c>
      <c r="AJ717" s="15">
        <v>0</v>
      </c>
      <c r="AK717" s="15">
        <v>0</v>
      </c>
      <c r="AL717" s="15"/>
      <c r="AM717" s="15"/>
      <c r="AN717" s="15"/>
      <c r="AO717" s="173">
        <f t="shared" si="106"/>
        <v>560.20000000000005</v>
      </c>
      <c r="AP717" s="15">
        <f t="shared" si="107"/>
        <v>62.25</v>
      </c>
      <c r="AQ717" s="50" t="s">
        <v>1750</v>
      </c>
      <c r="AR717" s="58" t="s">
        <v>195</v>
      </c>
    </row>
    <row r="718" spans="1:44" s="5" customFormat="1" ht="50.15" customHeight="1">
      <c r="A718" s="230" t="s">
        <v>760</v>
      </c>
      <c r="B718" s="231" t="s">
        <v>1251</v>
      </c>
      <c r="C718" s="39" t="s">
        <v>869</v>
      </c>
      <c r="D718" s="203" t="s">
        <v>761</v>
      </c>
      <c r="E718" s="244" t="s">
        <v>763</v>
      </c>
      <c r="F718" s="231" t="s">
        <v>762</v>
      </c>
      <c r="G718" s="39" t="s">
        <v>869</v>
      </c>
      <c r="H718" s="39" t="s">
        <v>33</v>
      </c>
      <c r="I718" s="202">
        <v>40909</v>
      </c>
      <c r="J718" s="232">
        <v>622.45000000000005</v>
      </c>
      <c r="K718" s="177">
        <f t="shared" si="104"/>
        <v>62.245000000000005</v>
      </c>
      <c r="L718" s="177">
        <f t="shared" si="105"/>
        <v>560.20500000000004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15">
        <v>0</v>
      </c>
      <c r="X718" s="15">
        <v>0</v>
      </c>
      <c r="Y718" s="15">
        <v>0</v>
      </c>
      <c r="Z718" s="15">
        <v>0</v>
      </c>
      <c r="AA718" s="197">
        <v>560.20000000000005</v>
      </c>
      <c r="AB718" s="177">
        <v>0</v>
      </c>
      <c r="AC718" s="15">
        <v>0</v>
      </c>
      <c r="AD718" s="15">
        <v>0</v>
      </c>
      <c r="AE718" s="15">
        <v>0</v>
      </c>
      <c r="AF718" s="15">
        <v>0</v>
      </c>
      <c r="AG718" s="15">
        <v>0</v>
      </c>
      <c r="AH718" s="15">
        <v>0</v>
      </c>
      <c r="AI718" s="15">
        <v>0</v>
      </c>
      <c r="AJ718" s="15">
        <v>0</v>
      </c>
      <c r="AK718" s="15">
        <v>0</v>
      </c>
      <c r="AL718" s="15"/>
      <c r="AM718" s="15"/>
      <c r="AN718" s="15"/>
      <c r="AO718" s="173">
        <f t="shared" si="106"/>
        <v>560.20000000000005</v>
      </c>
      <c r="AP718" s="15">
        <f t="shared" si="107"/>
        <v>62.25</v>
      </c>
      <c r="AQ718" s="50" t="s">
        <v>1338</v>
      </c>
      <c r="AR718" s="58" t="s">
        <v>184</v>
      </c>
    </row>
    <row r="719" spans="1:44" s="5" customFormat="1" ht="50.15" customHeight="1">
      <c r="A719" s="230" t="s">
        <v>764</v>
      </c>
      <c r="B719" s="231" t="s">
        <v>1251</v>
      </c>
      <c r="C719" s="39" t="s">
        <v>869</v>
      </c>
      <c r="D719" s="203" t="s">
        <v>761</v>
      </c>
      <c r="E719" s="244" t="s">
        <v>765</v>
      </c>
      <c r="F719" s="231" t="s">
        <v>762</v>
      </c>
      <c r="G719" s="39" t="s">
        <v>869</v>
      </c>
      <c r="H719" s="39" t="s">
        <v>33</v>
      </c>
      <c r="I719" s="202">
        <v>40909</v>
      </c>
      <c r="J719" s="232">
        <v>622.45000000000005</v>
      </c>
      <c r="K719" s="177">
        <f t="shared" si="104"/>
        <v>62.245000000000005</v>
      </c>
      <c r="L719" s="177">
        <f t="shared" si="105"/>
        <v>560.20500000000004</v>
      </c>
      <c r="M719" s="15">
        <v>0</v>
      </c>
      <c r="N719" s="15">
        <v>0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15">
        <v>0</v>
      </c>
      <c r="X719" s="15">
        <v>0</v>
      </c>
      <c r="Y719" s="15">
        <v>0</v>
      </c>
      <c r="Z719" s="15">
        <v>0</v>
      </c>
      <c r="AA719" s="197">
        <v>560.20000000000005</v>
      </c>
      <c r="AB719" s="177">
        <v>0</v>
      </c>
      <c r="AC719" s="15">
        <v>0</v>
      </c>
      <c r="AD719" s="15">
        <v>0</v>
      </c>
      <c r="AE719" s="15">
        <v>0</v>
      </c>
      <c r="AF719" s="15">
        <v>0</v>
      </c>
      <c r="AG719" s="15">
        <v>0</v>
      </c>
      <c r="AH719" s="15">
        <v>0</v>
      </c>
      <c r="AI719" s="15">
        <v>0</v>
      </c>
      <c r="AJ719" s="15">
        <v>0</v>
      </c>
      <c r="AK719" s="15">
        <v>0</v>
      </c>
      <c r="AL719" s="15"/>
      <c r="AM719" s="15"/>
      <c r="AN719" s="15"/>
      <c r="AO719" s="173">
        <f t="shared" si="106"/>
        <v>560.20000000000005</v>
      </c>
      <c r="AP719" s="15">
        <f t="shared" si="107"/>
        <v>62.25</v>
      </c>
      <c r="AQ719" s="50" t="s">
        <v>1368</v>
      </c>
      <c r="AR719" s="58" t="s">
        <v>1371</v>
      </c>
    </row>
    <row r="720" spans="1:44" s="5" customFormat="1" ht="50.15" customHeight="1">
      <c r="A720" s="230" t="s">
        <v>766</v>
      </c>
      <c r="B720" s="231" t="s">
        <v>1251</v>
      </c>
      <c r="C720" s="39" t="s">
        <v>869</v>
      </c>
      <c r="D720" s="231" t="s">
        <v>761</v>
      </c>
      <c r="E720" s="244" t="s">
        <v>767</v>
      </c>
      <c r="F720" s="231" t="s">
        <v>762</v>
      </c>
      <c r="G720" s="39" t="s">
        <v>869</v>
      </c>
      <c r="H720" s="39" t="s">
        <v>33</v>
      </c>
      <c r="I720" s="202">
        <v>40909</v>
      </c>
      <c r="J720" s="232">
        <v>622.45000000000005</v>
      </c>
      <c r="K720" s="177">
        <f t="shared" si="104"/>
        <v>62.245000000000005</v>
      </c>
      <c r="L720" s="177">
        <f t="shared" si="105"/>
        <v>560.20500000000004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0</v>
      </c>
      <c r="X720" s="15">
        <v>0</v>
      </c>
      <c r="Y720" s="15">
        <v>0</v>
      </c>
      <c r="Z720" s="15">
        <v>0</v>
      </c>
      <c r="AA720" s="197">
        <v>560.20000000000005</v>
      </c>
      <c r="AB720" s="177">
        <v>0</v>
      </c>
      <c r="AC720" s="15">
        <v>0</v>
      </c>
      <c r="AD720" s="15">
        <v>0</v>
      </c>
      <c r="AE720" s="15">
        <v>0</v>
      </c>
      <c r="AF720" s="15">
        <v>0</v>
      </c>
      <c r="AG720" s="15">
        <v>0</v>
      </c>
      <c r="AH720" s="15">
        <v>0</v>
      </c>
      <c r="AI720" s="15">
        <v>0</v>
      </c>
      <c r="AJ720" s="15">
        <v>0</v>
      </c>
      <c r="AK720" s="15">
        <v>0</v>
      </c>
      <c r="AL720" s="15"/>
      <c r="AM720" s="15"/>
      <c r="AN720" s="15"/>
      <c r="AO720" s="173">
        <f t="shared" si="106"/>
        <v>560.20000000000005</v>
      </c>
      <c r="AP720" s="15">
        <f t="shared" si="107"/>
        <v>62.25</v>
      </c>
      <c r="AQ720" s="50" t="s">
        <v>1301</v>
      </c>
      <c r="AR720" s="58" t="s">
        <v>704</v>
      </c>
    </row>
    <row r="721" spans="1:44" s="5" customFormat="1" ht="50.15" customHeight="1">
      <c r="A721" s="207" t="s">
        <v>776</v>
      </c>
      <c r="B721" s="231" t="s">
        <v>1251</v>
      </c>
      <c r="C721" s="39" t="s">
        <v>869</v>
      </c>
      <c r="D721" s="203" t="s">
        <v>761</v>
      </c>
      <c r="E721" s="195" t="s">
        <v>777</v>
      </c>
      <c r="F721" s="203" t="s">
        <v>483</v>
      </c>
      <c r="G721" s="39" t="s">
        <v>869</v>
      </c>
      <c r="H721" s="39" t="s">
        <v>33</v>
      </c>
      <c r="I721" s="202">
        <v>40909</v>
      </c>
      <c r="J721" s="232">
        <v>622.45000000000005</v>
      </c>
      <c r="K721" s="177">
        <f t="shared" si="104"/>
        <v>62.245000000000005</v>
      </c>
      <c r="L721" s="177">
        <f t="shared" si="105"/>
        <v>560.20500000000004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0</v>
      </c>
      <c r="X721" s="15">
        <v>0</v>
      </c>
      <c r="Y721" s="15">
        <v>0</v>
      </c>
      <c r="Z721" s="15">
        <v>0</v>
      </c>
      <c r="AA721" s="197">
        <v>560.20000000000005</v>
      </c>
      <c r="AB721" s="177">
        <v>0</v>
      </c>
      <c r="AC721" s="15">
        <v>0</v>
      </c>
      <c r="AD721" s="15">
        <v>0</v>
      </c>
      <c r="AE721" s="15">
        <v>0</v>
      </c>
      <c r="AF721" s="15">
        <v>0</v>
      </c>
      <c r="AG721" s="15">
        <v>0</v>
      </c>
      <c r="AH721" s="15">
        <v>0</v>
      </c>
      <c r="AI721" s="15">
        <v>0</v>
      </c>
      <c r="AJ721" s="15">
        <v>0</v>
      </c>
      <c r="AK721" s="15">
        <v>0</v>
      </c>
      <c r="AL721" s="15"/>
      <c r="AM721" s="15"/>
      <c r="AN721" s="15"/>
      <c r="AO721" s="173">
        <f t="shared" si="106"/>
        <v>560.20000000000005</v>
      </c>
      <c r="AP721" s="15">
        <f t="shared" si="107"/>
        <v>62.25</v>
      </c>
      <c r="AQ721" s="50" t="s">
        <v>1769</v>
      </c>
      <c r="AR721" s="58" t="s">
        <v>1100</v>
      </c>
    </row>
    <row r="722" spans="1:44" s="5" customFormat="1" ht="50.15" customHeight="1">
      <c r="A722" s="207" t="s">
        <v>778</v>
      </c>
      <c r="B722" s="231" t="s">
        <v>1251</v>
      </c>
      <c r="C722" s="39" t="s">
        <v>869</v>
      </c>
      <c r="D722" s="203" t="s">
        <v>761</v>
      </c>
      <c r="E722" s="245" t="s">
        <v>779</v>
      </c>
      <c r="F722" s="203" t="s">
        <v>483</v>
      </c>
      <c r="G722" s="39" t="s">
        <v>869</v>
      </c>
      <c r="H722" s="39" t="s">
        <v>33</v>
      </c>
      <c r="I722" s="202">
        <v>40909</v>
      </c>
      <c r="J722" s="232">
        <v>622.45000000000005</v>
      </c>
      <c r="K722" s="177">
        <f t="shared" si="104"/>
        <v>62.245000000000005</v>
      </c>
      <c r="L722" s="177">
        <f t="shared" si="105"/>
        <v>560.20500000000004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0</v>
      </c>
      <c r="X722" s="15">
        <v>0</v>
      </c>
      <c r="Y722" s="15">
        <v>0</v>
      </c>
      <c r="Z722" s="15">
        <v>0</v>
      </c>
      <c r="AA722" s="197">
        <v>560.20000000000005</v>
      </c>
      <c r="AB722" s="177">
        <v>0</v>
      </c>
      <c r="AC722" s="15">
        <v>0</v>
      </c>
      <c r="AD722" s="15">
        <v>0</v>
      </c>
      <c r="AE722" s="15">
        <v>0</v>
      </c>
      <c r="AF722" s="15">
        <v>0</v>
      </c>
      <c r="AG722" s="15">
        <v>0</v>
      </c>
      <c r="AH722" s="15">
        <v>0</v>
      </c>
      <c r="AI722" s="15">
        <v>0</v>
      </c>
      <c r="AJ722" s="15">
        <v>0</v>
      </c>
      <c r="AK722" s="15">
        <v>0</v>
      </c>
      <c r="AL722" s="15"/>
      <c r="AM722" s="15"/>
      <c r="AN722" s="15"/>
      <c r="AO722" s="173">
        <f t="shared" si="106"/>
        <v>560.20000000000005</v>
      </c>
      <c r="AP722" s="15">
        <f t="shared" si="107"/>
        <v>62.25</v>
      </c>
      <c r="AQ722" s="50" t="s">
        <v>1301</v>
      </c>
      <c r="AR722" s="58" t="s">
        <v>129</v>
      </c>
    </row>
    <row r="723" spans="1:44" s="5" customFormat="1" ht="50.15" customHeight="1">
      <c r="A723" s="207" t="s">
        <v>780</v>
      </c>
      <c r="B723" s="231" t="s">
        <v>1251</v>
      </c>
      <c r="C723" s="39" t="s">
        <v>869</v>
      </c>
      <c r="D723" s="203" t="s">
        <v>761</v>
      </c>
      <c r="E723" s="245" t="s">
        <v>781</v>
      </c>
      <c r="F723" s="203" t="s">
        <v>483</v>
      </c>
      <c r="G723" s="39" t="s">
        <v>869</v>
      </c>
      <c r="H723" s="39" t="s">
        <v>33</v>
      </c>
      <c r="I723" s="202">
        <v>40909</v>
      </c>
      <c r="J723" s="232">
        <v>622.45000000000005</v>
      </c>
      <c r="K723" s="177">
        <f t="shared" si="104"/>
        <v>62.245000000000005</v>
      </c>
      <c r="L723" s="177">
        <f t="shared" si="105"/>
        <v>560.20500000000004</v>
      </c>
      <c r="M723" s="15">
        <v>0</v>
      </c>
      <c r="N723" s="15">
        <v>0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0</v>
      </c>
      <c r="X723" s="15">
        <v>0</v>
      </c>
      <c r="Y723" s="15">
        <v>0</v>
      </c>
      <c r="Z723" s="15">
        <v>0</v>
      </c>
      <c r="AA723" s="197">
        <v>560.20000000000005</v>
      </c>
      <c r="AB723" s="177">
        <v>0</v>
      </c>
      <c r="AC723" s="15">
        <v>0</v>
      </c>
      <c r="AD723" s="15">
        <v>0</v>
      </c>
      <c r="AE723" s="15">
        <v>0</v>
      </c>
      <c r="AF723" s="15">
        <v>0</v>
      </c>
      <c r="AG723" s="15">
        <v>0</v>
      </c>
      <c r="AH723" s="15">
        <v>0</v>
      </c>
      <c r="AI723" s="15">
        <v>0</v>
      </c>
      <c r="AJ723" s="15">
        <v>0</v>
      </c>
      <c r="AK723" s="15">
        <v>0</v>
      </c>
      <c r="AL723" s="15"/>
      <c r="AM723" s="15"/>
      <c r="AN723" s="15"/>
      <c r="AO723" s="173">
        <f t="shared" si="106"/>
        <v>560.20000000000005</v>
      </c>
      <c r="AP723" s="15">
        <f t="shared" si="107"/>
        <v>62.25</v>
      </c>
      <c r="AQ723" s="50" t="s">
        <v>119</v>
      </c>
      <c r="AR723" s="58" t="s">
        <v>1680</v>
      </c>
    </row>
    <row r="724" spans="1:44" s="5" customFormat="1" ht="50.15" customHeight="1">
      <c r="A724" s="230" t="s">
        <v>832</v>
      </c>
      <c r="B724" s="231" t="s">
        <v>1251</v>
      </c>
      <c r="C724" s="39" t="s">
        <v>869</v>
      </c>
      <c r="D724" s="203" t="s">
        <v>769</v>
      </c>
      <c r="E724" s="245" t="s">
        <v>833</v>
      </c>
      <c r="F724" s="203" t="s">
        <v>785</v>
      </c>
      <c r="G724" s="39" t="s">
        <v>869</v>
      </c>
      <c r="H724" s="39" t="s">
        <v>33</v>
      </c>
      <c r="I724" s="202">
        <v>40909</v>
      </c>
      <c r="J724" s="232">
        <v>622.45000000000005</v>
      </c>
      <c r="K724" s="177">
        <f t="shared" si="104"/>
        <v>62.245000000000005</v>
      </c>
      <c r="L724" s="177">
        <f t="shared" si="105"/>
        <v>560.20500000000004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15">
        <v>0</v>
      </c>
      <c r="X724" s="15">
        <v>0</v>
      </c>
      <c r="Y724" s="15">
        <v>0</v>
      </c>
      <c r="Z724" s="15">
        <v>0</v>
      </c>
      <c r="AA724" s="197">
        <v>560.20000000000005</v>
      </c>
      <c r="AB724" s="177">
        <v>0</v>
      </c>
      <c r="AC724" s="15">
        <v>0</v>
      </c>
      <c r="AD724" s="15">
        <v>0</v>
      </c>
      <c r="AE724" s="15">
        <v>0</v>
      </c>
      <c r="AF724" s="15">
        <v>0</v>
      </c>
      <c r="AG724" s="15">
        <v>0</v>
      </c>
      <c r="AH724" s="15">
        <v>0</v>
      </c>
      <c r="AI724" s="15">
        <v>0</v>
      </c>
      <c r="AJ724" s="15">
        <v>0</v>
      </c>
      <c r="AK724" s="15">
        <v>0</v>
      </c>
      <c r="AL724" s="15"/>
      <c r="AM724" s="15"/>
      <c r="AN724" s="15"/>
      <c r="AO724" s="173">
        <f t="shared" si="106"/>
        <v>560.20000000000005</v>
      </c>
      <c r="AP724" s="15">
        <f t="shared" si="107"/>
        <v>62.25</v>
      </c>
      <c r="AQ724" s="50" t="s">
        <v>1532</v>
      </c>
      <c r="AR724" s="58" t="s">
        <v>1295</v>
      </c>
    </row>
    <row r="725" spans="1:44" s="5" customFormat="1" ht="50.15" customHeight="1">
      <c r="A725" s="230" t="s">
        <v>786</v>
      </c>
      <c r="B725" s="231" t="s">
        <v>1251</v>
      </c>
      <c r="C725" s="39" t="s">
        <v>869</v>
      </c>
      <c r="D725" s="203" t="s">
        <v>769</v>
      </c>
      <c r="E725" s="245" t="s">
        <v>787</v>
      </c>
      <c r="F725" s="203" t="s">
        <v>785</v>
      </c>
      <c r="G725" s="39" t="s">
        <v>869</v>
      </c>
      <c r="H725" s="39" t="s">
        <v>33</v>
      </c>
      <c r="I725" s="202">
        <v>40909</v>
      </c>
      <c r="J725" s="232">
        <v>622.45000000000005</v>
      </c>
      <c r="K725" s="177">
        <f t="shared" si="104"/>
        <v>62.245000000000005</v>
      </c>
      <c r="L725" s="177">
        <f t="shared" si="105"/>
        <v>560.20500000000004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0</v>
      </c>
      <c r="X725" s="15">
        <v>0</v>
      </c>
      <c r="Y725" s="15">
        <v>0</v>
      </c>
      <c r="Z725" s="15">
        <v>0</v>
      </c>
      <c r="AA725" s="197">
        <v>560.20000000000005</v>
      </c>
      <c r="AB725" s="177">
        <v>0</v>
      </c>
      <c r="AC725" s="15">
        <v>0</v>
      </c>
      <c r="AD725" s="15">
        <v>0</v>
      </c>
      <c r="AE725" s="15">
        <v>0</v>
      </c>
      <c r="AF725" s="15">
        <v>0</v>
      </c>
      <c r="AG725" s="15">
        <v>0</v>
      </c>
      <c r="AH725" s="15">
        <v>0</v>
      </c>
      <c r="AI725" s="15">
        <v>0</v>
      </c>
      <c r="AJ725" s="15">
        <v>0</v>
      </c>
      <c r="AK725" s="15">
        <v>0</v>
      </c>
      <c r="AL725" s="15"/>
      <c r="AM725" s="15"/>
      <c r="AN725" s="15"/>
      <c r="AO725" s="173">
        <f t="shared" si="106"/>
        <v>560.20000000000005</v>
      </c>
      <c r="AP725" s="15">
        <f t="shared" si="107"/>
        <v>62.25</v>
      </c>
      <c r="AQ725" s="50" t="s">
        <v>1670</v>
      </c>
      <c r="AR725" s="58" t="s">
        <v>1671</v>
      </c>
    </row>
    <row r="726" spans="1:44" s="5" customFormat="1" ht="50.15" customHeight="1">
      <c r="A726" s="230" t="s">
        <v>768</v>
      </c>
      <c r="B726" s="231" t="s">
        <v>1251</v>
      </c>
      <c r="C726" s="39" t="s">
        <v>869</v>
      </c>
      <c r="D726" s="231" t="s">
        <v>769</v>
      </c>
      <c r="E726" s="14" t="s">
        <v>770</v>
      </c>
      <c r="F726" s="231" t="s">
        <v>483</v>
      </c>
      <c r="G726" s="39" t="s">
        <v>869</v>
      </c>
      <c r="H726" s="39" t="s">
        <v>33</v>
      </c>
      <c r="I726" s="202">
        <v>40909</v>
      </c>
      <c r="J726" s="232">
        <v>622.45000000000005</v>
      </c>
      <c r="K726" s="177">
        <f t="shared" si="104"/>
        <v>62.245000000000005</v>
      </c>
      <c r="L726" s="177">
        <f t="shared" si="105"/>
        <v>560.20500000000004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15">
        <v>0</v>
      </c>
      <c r="X726" s="15">
        <v>0</v>
      </c>
      <c r="Y726" s="15">
        <v>0</v>
      </c>
      <c r="Z726" s="15">
        <v>0</v>
      </c>
      <c r="AA726" s="197">
        <v>560.20000000000005</v>
      </c>
      <c r="AB726" s="177">
        <v>0</v>
      </c>
      <c r="AC726" s="15">
        <v>0</v>
      </c>
      <c r="AD726" s="15">
        <v>0</v>
      </c>
      <c r="AE726" s="15">
        <v>0</v>
      </c>
      <c r="AF726" s="15">
        <v>0</v>
      </c>
      <c r="AG726" s="15">
        <v>0</v>
      </c>
      <c r="AH726" s="15">
        <v>0</v>
      </c>
      <c r="AI726" s="15">
        <v>0</v>
      </c>
      <c r="AJ726" s="15">
        <v>0</v>
      </c>
      <c r="AK726" s="15">
        <v>0</v>
      </c>
      <c r="AL726" s="15"/>
      <c r="AM726" s="15"/>
      <c r="AN726" s="15"/>
      <c r="AO726" s="173">
        <f t="shared" si="106"/>
        <v>560.20000000000005</v>
      </c>
      <c r="AP726" s="15">
        <f t="shared" si="107"/>
        <v>62.25</v>
      </c>
      <c r="AQ726" s="50" t="s">
        <v>1315</v>
      </c>
      <c r="AR726" s="58" t="s">
        <v>1316</v>
      </c>
    </row>
    <row r="727" spans="1:44" s="5" customFormat="1" ht="50.15" customHeight="1">
      <c r="A727" s="230" t="s">
        <v>771</v>
      </c>
      <c r="B727" s="231" t="s">
        <v>1251</v>
      </c>
      <c r="C727" s="39" t="s">
        <v>869</v>
      </c>
      <c r="D727" s="231" t="s">
        <v>769</v>
      </c>
      <c r="E727" s="14" t="s">
        <v>772</v>
      </c>
      <c r="F727" s="231" t="s">
        <v>483</v>
      </c>
      <c r="G727" s="39" t="s">
        <v>869</v>
      </c>
      <c r="H727" s="39" t="s">
        <v>33</v>
      </c>
      <c r="I727" s="202">
        <v>40909</v>
      </c>
      <c r="J727" s="232">
        <v>622.45000000000005</v>
      </c>
      <c r="K727" s="177">
        <f t="shared" si="104"/>
        <v>62.245000000000005</v>
      </c>
      <c r="L727" s="177">
        <f t="shared" si="105"/>
        <v>560.20500000000004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0</v>
      </c>
      <c r="X727" s="15">
        <v>0</v>
      </c>
      <c r="Y727" s="15">
        <v>0</v>
      </c>
      <c r="Z727" s="15">
        <v>0</v>
      </c>
      <c r="AA727" s="197">
        <v>560.20000000000005</v>
      </c>
      <c r="AB727" s="177">
        <v>0</v>
      </c>
      <c r="AC727" s="15">
        <v>0</v>
      </c>
      <c r="AD727" s="15">
        <v>0</v>
      </c>
      <c r="AE727" s="15">
        <v>0</v>
      </c>
      <c r="AF727" s="15">
        <v>0</v>
      </c>
      <c r="AG727" s="15">
        <v>0</v>
      </c>
      <c r="AH727" s="15">
        <v>0</v>
      </c>
      <c r="AI727" s="15">
        <v>0</v>
      </c>
      <c r="AJ727" s="15">
        <v>0</v>
      </c>
      <c r="AK727" s="15">
        <v>0</v>
      </c>
      <c r="AL727" s="15"/>
      <c r="AM727" s="15"/>
      <c r="AN727" s="15"/>
      <c r="AO727" s="173">
        <f t="shared" si="106"/>
        <v>560.20000000000005</v>
      </c>
      <c r="AP727" s="15">
        <f t="shared" si="107"/>
        <v>62.25</v>
      </c>
      <c r="AQ727" s="50" t="s">
        <v>1283</v>
      </c>
      <c r="AR727" s="58" t="s">
        <v>1108</v>
      </c>
    </row>
    <row r="728" spans="1:44" s="5" customFormat="1" ht="50.15" customHeight="1">
      <c r="A728" s="207" t="s">
        <v>773</v>
      </c>
      <c r="B728" s="203" t="s">
        <v>1251</v>
      </c>
      <c r="C728" s="39" t="s">
        <v>869</v>
      </c>
      <c r="D728" s="203" t="s">
        <v>769</v>
      </c>
      <c r="E728" s="203" t="s">
        <v>775</v>
      </c>
      <c r="F728" s="203" t="s">
        <v>774</v>
      </c>
      <c r="G728" s="39" t="s">
        <v>869</v>
      </c>
      <c r="H728" s="39" t="s">
        <v>33</v>
      </c>
      <c r="I728" s="202">
        <v>40909</v>
      </c>
      <c r="J728" s="197">
        <v>622.45000000000005</v>
      </c>
      <c r="K728" s="177">
        <f t="shared" si="104"/>
        <v>62.245000000000005</v>
      </c>
      <c r="L728" s="177">
        <f t="shared" si="105"/>
        <v>560.20500000000004</v>
      </c>
      <c r="M728" s="15">
        <v>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0</v>
      </c>
      <c r="V728" s="15">
        <v>0</v>
      </c>
      <c r="W728" s="15">
        <v>0</v>
      </c>
      <c r="X728" s="15">
        <v>0</v>
      </c>
      <c r="Y728" s="15">
        <v>0</v>
      </c>
      <c r="Z728" s="15">
        <v>0</v>
      </c>
      <c r="AA728" s="197">
        <v>560.20000000000005</v>
      </c>
      <c r="AB728" s="177">
        <v>0</v>
      </c>
      <c r="AC728" s="15">
        <v>0</v>
      </c>
      <c r="AD728" s="15">
        <v>0</v>
      </c>
      <c r="AE728" s="15">
        <v>0</v>
      </c>
      <c r="AF728" s="15">
        <v>0</v>
      </c>
      <c r="AG728" s="15">
        <v>0</v>
      </c>
      <c r="AH728" s="15">
        <v>0</v>
      </c>
      <c r="AI728" s="15">
        <v>0</v>
      </c>
      <c r="AJ728" s="15">
        <v>0</v>
      </c>
      <c r="AK728" s="15">
        <v>0</v>
      </c>
      <c r="AL728" s="15"/>
      <c r="AM728" s="15"/>
      <c r="AN728" s="15"/>
      <c r="AO728" s="173">
        <f t="shared" si="106"/>
        <v>560.20000000000005</v>
      </c>
      <c r="AP728" s="15">
        <f t="shared" si="107"/>
        <v>62.25</v>
      </c>
      <c r="AQ728" s="50" t="s">
        <v>1599</v>
      </c>
      <c r="AR728" s="58" t="s">
        <v>1600</v>
      </c>
    </row>
    <row r="729" spans="1:44" s="5" customFormat="1" ht="50.15" customHeight="1">
      <c r="A729" s="230" t="s">
        <v>815</v>
      </c>
      <c r="B729" s="231" t="s">
        <v>1251</v>
      </c>
      <c r="C729" s="39" t="s">
        <v>869</v>
      </c>
      <c r="D729" s="203" t="s">
        <v>769</v>
      </c>
      <c r="E729" s="203" t="s">
        <v>816</v>
      </c>
      <c r="F729" s="203" t="s">
        <v>450</v>
      </c>
      <c r="G729" s="39" t="s">
        <v>869</v>
      </c>
      <c r="H729" s="39" t="s">
        <v>33</v>
      </c>
      <c r="I729" s="202">
        <v>40909</v>
      </c>
      <c r="J729" s="232">
        <v>622.45000000000005</v>
      </c>
      <c r="K729" s="177">
        <f t="shared" si="104"/>
        <v>62.245000000000005</v>
      </c>
      <c r="L729" s="177">
        <f t="shared" si="105"/>
        <v>560.20500000000004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15">
        <v>0</v>
      </c>
      <c r="X729" s="15">
        <v>0</v>
      </c>
      <c r="Y729" s="15">
        <v>0</v>
      </c>
      <c r="Z729" s="15">
        <v>0</v>
      </c>
      <c r="AA729" s="197">
        <v>560.20000000000005</v>
      </c>
      <c r="AB729" s="177">
        <v>0</v>
      </c>
      <c r="AC729" s="15">
        <v>0</v>
      </c>
      <c r="AD729" s="15">
        <v>0</v>
      </c>
      <c r="AE729" s="15">
        <v>0</v>
      </c>
      <c r="AF729" s="15">
        <v>0</v>
      </c>
      <c r="AG729" s="15">
        <v>0</v>
      </c>
      <c r="AH729" s="15">
        <v>0</v>
      </c>
      <c r="AI729" s="15">
        <v>0</v>
      </c>
      <c r="AJ729" s="15">
        <v>0</v>
      </c>
      <c r="AK729" s="15">
        <v>0</v>
      </c>
      <c r="AL729" s="15"/>
      <c r="AM729" s="15"/>
      <c r="AN729" s="15"/>
      <c r="AO729" s="173">
        <f t="shared" si="106"/>
        <v>560.20000000000005</v>
      </c>
      <c r="AP729" s="15">
        <f t="shared" si="107"/>
        <v>62.25</v>
      </c>
      <c r="AQ729" s="50" t="s">
        <v>1809</v>
      </c>
      <c r="AR729" s="58" t="s">
        <v>1810</v>
      </c>
    </row>
    <row r="730" spans="1:44" s="5" customFormat="1" ht="50.15" customHeight="1">
      <c r="A730" s="230" t="s">
        <v>790</v>
      </c>
      <c r="B730" s="231" t="s">
        <v>1251</v>
      </c>
      <c r="C730" s="39" t="s">
        <v>869</v>
      </c>
      <c r="D730" s="203" t="s">
        <v>769</v>
      </c>
      <c r="E730" s="243" t="s">
        <v>792</v>
      </c>
      <c r="F730" s="231" t="s">
        <v>791</v>
      </c>
      <c r="G730" s="39" t="s">
        <v>869</v>
      </c>
      <c r="H730" s="39" t="s">
        <v>33</v>
      </c>
      <c r="I730" s="202">
        <v>40909</v>
      </c>
      <c r="J730" s="232">
        <v>622.45000000000005</v>
      </c>
      <c r="K730" s="177">
        <f t="shared" si="104"/>
        <v>62.245000000000005</v>
      </c>
      <c r="L730" s="177">
        <f t="shared" si="105"/>
        <v>560.20500000000004</v>
      </c>
      <c r="M730" s="15">
        <v>0</v>
      </c>
      <c r="N730" s="15">
        <v>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15">
        <v>0</v>
      </c>
      <c r="V730" s="15">
        <v>0</v>
      </c>
      <c r="W730" s="15">
        <v>0</v>
      </c>
      <c r="X730" s="15">
        <v>0</v>
      </c>
      <c r="Y730" s="15">
        <v>0</v>
      </c>
      <c r="Z730" s="15">
        <v>0</v>
      </c>
      <c r="AA730" s="197">
        <v>560.20000000000005</v>
      </c>
      <c r="AB730" s="177">
        <v>0</v>
      </c>
      <c r="AC730" s="15">
        <v>0</v>
      </c>
      <c r="AD730" s="15">
        <v>0</v>
      </c>
      <c r="AE730" s="15">
        <v>0</v>
      </c>
      <c r="AF730" s="15">
        <v>0</v>
      </c>
      <c r="AG730" s="15">
        <v>0</v>
      </c>
      <c r="AH730" s="15">
        <v>0</v>
      </c>
      <c r="AI730" s="15">
        <v>0</v>
      </c>
      <c r="AJ730" s="15">
        <v>0</v>
      </c>
      <c r="AK730" s="15">
        <v>0</v>
      </c>
      <c r="AL730" s="15"/>
      <c r="AM730" s="15"/>
      <c r="AN730" s="15"/>
      <c r="AO730" s="173">
        <f t="shared" si="106"/>
        <v>560.20000000000005</v>
      </c>
      <c r="AP730" s="15">
        <f t="shared" si="107"/>
        <v>62.25</v>
      </c>
      <c r="AQ730" s="50" t="s">
        <v>1283</v>
      </c>
      <c r="AR730" s="58" t="s">
        <v>1285</v>
      </c>
    </row>
    <row r="731" spans="1:44" s="5" customFormat="1" ht="50.15" customHeight="1">
      <c r="A731" s="230" t="s">
        <v>802</v>
      </c>
      <c r="B731" s="231" t="s">
        <v>1251</v>
      </c>
      <c r="C731" s="39" t="s">
        <v>869</v>
      </c>
      <c r="D731" s="203" t="s">
        <v>769</v>
      </c>
      <c r="E731" s="14" t="s">
        <v>819</v>
      </c>
      <c r="F731" s="231" t="s">
        <v>791</v>
      </c>
      <c r="G731" s="39" t="s">
        <v>869</v>
      </c>
      <c r="H731" s="39" t="s">
        <v>33</v>
      </c>
      <c r="I731" s="202">
        <v>40909</v>
      </c>
      <c r="J731" s="232">
        <v>622.45000000000005</v>
      </c>
      <c r="K731" s="177">
        <f t="shared" si="104"/>
        <v>62.245000000000005</v>
      </c>
      <c r="L731" s="177">
        <f t="shared" si="105"/>
        <v>560.20500000000004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0</v>
      </c>
      <c r="X731" s="15">
        <v>0</v>
      </c>
      <c r="Y731" s="15">
        <v>0</v>
      </c>
      <c r="Z731" s="15">
        <v>0</v>
      </c>
      <c r="AA731" s="197">
        <v>560.20000000000005</v>
      </c>
      <c r="AB731" s="177">
        <v>0</v>
      </c>
      <c r="AC731" s="15">
        <v>0</v>
      </c>
      <c r="AD731" s="15">
        <v>0</v>
      </c>
      <c r="AE731" s="15">
        <v>0</v>
      </c>
      <c r="AF731" s="15">
        <v>0</v>
      </c>
      <c r="AG731" s="15">
        <v>0</v>
      </c>
      <c r="AH731" s="15">
        <v>0</v>
      </c>
      <c r="AI731" s="15">
        <v>0</v>
      </c>
      <c r="AJ731" s="15">
        <v>0</v>
      </c>
      <c r="AK731" s="15">
        <v>0</v>
      </c>
      <c r="AL731" s="15"/>
      <c r="AM731" s="15"/>
      <c r="AN731" s="15"/>
      <c r="AO731" s="173">
        <f t="shared" si="106"/>
        <v>560.20000000000005</v>
      </c>
      <c r="AP731" s="15">
        <f t="shared" si="107"/>
        <v>62.25</v>
      </c>
      <c r="AQ731" s="50" t="s">
        <v>1117</v>
      </c>
      <c r="AR731" s="58" t="s">
        <v>1376</v>
      </c>
    </row>
    <row r="732" spans="1:44" s="5" customFormat="1" ht="50.15" customHeight="1">
      <c r="A732" s="230" t="s">
        <v>796</v>
      </c>
      <c r="B732" s="231" t="s">
        <v>1251</v>
      </c>
      <c r="C732" s="39" t="s">
        <v>869</v>
      </c>
      <c r="D732" s="203" t="s">
        <v>769</v>
      </c>
      <c r="E732" s="14" t="s">
        <v>797</v>
      </c>
      <c r="F732" s="231" t="s">
        <v>450</v>
      </c>
      <c r="G732" s="39" t="s">
        <v>869</v>
      </c>
      <c r="H732" s="39" t="s">
        <v>33</v>
      </c>
      <c r="I732" s="202">
        <v>40909</v>
      </c>
      <c r="J732" s="232">
        <v>622.45000000000005</v>
      </c>
      <c r="K732" s="177">
        <f t="shared" ref="K732:K750" si="113">+J732*0.1</f>
        <v>62.245000000000005</v>
      </c>
      <c r="L732" s="177">
        <f t="shared" si="105"/>
        <v>560.20500000000004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0</v>
      </c>
      <c r="X732" s="15">
        <v>0</v>
      </c>
      <c r="Y732" s="15">
        <v>0</v>
      </c>
      <c r="Z732" s="15">
        <v>0</v>
      </c>
      <c r="AA732" s="197">
        <v>560.20000000000005</v>
      </c>
      <c r="AB732" s="177">
        <v>0</v>
      </c>
      <c r="AC732" s="15">
        <v>0</v>
      </c>
      <c r="AD732" s="15">
        <v>0</v>
      </c>
      <c r="AE732" s="15">
        <v>0</v>
      </c>
      <c r="AF732" s="15">
        <v>0</v>
      </c>
      <c r="AG732" s="15">
        <v>0</v>
      </c>
      <c r="AH732" s="15">
        <v>0</v>
      </c>
      <c r="AI732" s="15">
        <v>0</v>
      </c>
      <c r="AJ732" s="15">
        <v>0</v>
      </c>
      <c r="AK732" s="15">
        <v>0</v>
      </c>
      <c r="AL732" s="15"/>
      <c r="AM732" s="15"/>
      <c r="AN732" s="15"/>
      <c r="AO732" s="173">
        <f t="shared" si="106"/>
        <v>560.20000000000005</v>
      </c>
      <c r="AP732" s="15">
        <f t="shared" si="107"/>
        <v>62.25</v>
      </c>
      <c r="AQ732" s="50" t="s">
        <v>1750</v>
      </c>
      <c r="AR732" s="58" t="s">
        <v>1808</v>
      </c>
    </row>
    <row r="733" spans="1:44" s="5" customFormat="1" ht="50.15" customHeight="1">
      <c r="A733" s="230" t="s">
        <v>788</v>
      </c>
      <c r="B733" s="231" t="s">
        <v>1251</v>
      </c>
      <c r="C733" s="39" t="s">
        <v>869</v>
      </c>
      <c r="D733" s="203" t="s">
        <v>769</v>
      </c>
      <c r="E733" s="243" t="s">
        <v>789</v>
      </c>
      <c r="F733" s="231" t="s">
        <v>450</v>
      </c>
      <c r="G733" s="39" t="s">
        <v>869</v>
      </c>
      <c r="H733" s="39" t="s">
        <v>33</v>
      </c>
      <c r="I733" s="202">
        <v>40909</v>
      </c>
      <c r="J733" s="232">
        <v>622.45000000000005</v>
      </c>
      <c r="K733" s="177">
        <f t="shared" si="113"/>
        <v>62.245000000000005</v>
      </c>
      <c r="L733" s="177">
        <f t="shared" si="105"/>
        <v>560.20500000000004</v>
      </c>
      <c r="M733" s="15">
        <v>0</v>
      </c>
      <c r="N733" s="15">
        <v>0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0</v>
      </c>
      <c r="X733" s="15">
        <v>0</v>
      </c>
      <c r="Y733" s="15">
        <v>0</v>
      </c>
      <c r="Z733" s="15">
        <v>0</v>
      </c>
      <c r="AA733" s="197">
        <v>560.20000000000005</v>
      </c>
      <c r="AB733" s="177">
        <v>0</v>
      </c>
      <c r="AC733" s="15">
        <v>0</v>
      </c>
      <c r="AD733" s="15">
        <v>0</v>
      </c>
      <c r="AE733" s="15">
        <v>0</v>
      </c>
      <c r="AF733" s="15">
        <v>0</v>
      </c>
      <c r="AG733" s="15">
        <v>0</v>
      </c>
      <c r="AH733" s="15">
        <v>0</v>
      </c>
      <c r="AI733" s="15">
        <v>0</v>
      </c>
      <c r="AJ733" s="15">
        <v>0</v>
      </c>
      <c r="AK733" s="15">
        <v>0</v>
      </c>
      <c r="AL733" s="15"/>
      <c r="AM733" s="15"/>
      <c r="AN733" s="15"/>
      <c r="AO733" s="173">
        <f t="shared" ref="AO733:AO750" si="114">SUM(M733:AN733)</f>
        <v>560.20000000000005</v>
      </c>
      <c r="AP733" s="15">
        <f t="shared" ref="AP733:AP750" si="115">J733-AO733</f>
        <v>62.25</v>
      </c>
      <c r="AQ733" s="50" t="s">
        <v>83</v>
      </c>
      <c r="AR733" s="58" t="s">
        <v>1372</v>
      </c>
    </row>
    <row r="734" spans="1:44" s="5" customFormat="1" ht="50.15" customHeight="1">
      <c r="A734" s="230" t="s">
        <v>822</v>
      </c>
      <c r="B734" s="231" t="s">
        <v>1251</v>
      </c>
      <c r="C734" s="39" t="s">
        <v>869</v>
      </c>
      <c r="D734" s="203" t="s">
        <v>769</v>
      </c>
      <c r="E734" s="14" t="s">
        <v>823</v>
      </c>
      <c r="F734" s="231" t="s">
        <v>450</v>
      </c>
      <c r="G734" s="39" t="s">
        <v>869</v>
      </c>
      <c r="H734" s="39" t="s">
        <v>33</v>
      </c>
      <c r="I734" s="202">
        <v>40909</v>
      </c>
      <c r="J734" s="232">
        <v>622.45000000000005</v>
      </c>
      <c r="K734" s="177">
        <f t="shared" si="113"/>
        <v>62.245000000000005</v>
      </c>
      <c r="L734" s="177">
        <f t="shared" si="105"/>
        <v>560.20500000000004</v>
      </c>
      <c r="M734" s="15">
        <v>0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15">
        <v>0</v>
      </c>
      <c r="X734" s="15">
        <v>0</v>
      </c>
      <c r="Y734" s="15">
        <v>0</v>
      </c>
      <c r="Z734" s="15">
        <v>0</v>
      </c>
      <c r="AA734" s="197">
        <v>560.20000000000005</v>
      </c>
      <c r="AB734" s="177">
        <v>0</v>
      </c>
      <c r="AC734" s="15">
        <v>0</v>
      </c>
      <c r="AD734" s="15">
        <v>0</v>
      </c>
      <c r="AE734" s="15">
        <v>0</v>
      </c>
      <c r="AF734" s="15">
        <v>0</v>
      </c>
      <c r="AG734" s="15">
        <v>0</v>
      </c>
      <c r="AH734" s="15">
        <v>0</v>
      </c>
      <c r="AI734" s="15">
        <v>0</v>
      </c>
      <c r="AJ734" s="15">
        <v>0</v>
      </c>
      <c r="AK734" s="15">
        <v>0</v>
      </c>
      <c r="AL734" s="15"/>
      <c r="AM734" s="15"/>
      <c r="AN734" s="15"/>
      <c r="AO734" s="173">
        <f t="shared" si="114"/>
        <v>560.20000000000005</v>
      </c>
      <c r="AP734" s="15">
        <f t="shared" si="115"/>
        <v>62.25</v>
      </c>
      <c r="AQ734" s="50" t="s">
        <v>1345</v>
      </c>
      <c r="AR734" s="58" t="s">
        <v>1096</v>
      </c>
    </row>
    <row r="735" spans="1:44" s="5" customFormat="1" ht="50.15" customHeight="1">
      <c r="A735" s="230" t="s">
        <v>820</v>
      </c>
      <c r="B735" s="231" t="s">
        <v>1251</v>
      </c>
      <c r="C735" s="39" t="s">
        <v>869</v>
      </c>
      <c r="D735" s="203" t="s">
        <v>769</v>
      </c>
      <c r="E735" s="14" t="s">
        <v>821</v>
      </c>
      <c r="F735" s="231" t="s">
        <v>450</v>
      </c>
      <c r="G735" s="39" t="s">
        <v>869</v>
      </c>
      <c r="H735" s="39" t="s">
        <v>33</v>
      </c>
      <c r="I735" s="202">
        <v>40909</v>
      </c>
      <c r="J735" s="232">
        <v>622.45000000000005</v>
      </c>
      <c r="K735" s="177">
        <f t="shared" si="113"/>
        <v>62.245000000000005</v>
      </c>
      <c r="L735" s="177">
        <f t="shared" si="105"/>
        <v>560.20500000000004</v>
      </c>
      <c r="M735" s="15">
        <v>0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  <c r="U735" s="15">
        <v>0</v>
      </c>
      <c r="V735" s="15">
        <v>0</v>
      </c>
      <c r="W735" s="15">
        <v>0</v>
      </c>
      <c r="X735" s="15">
        <v>0</v>
      </c>
      <c r="Y735" s="15">
        <v>0</v>
      </c>
      <c r="Z735" s="15">
        <v>0</v>
      </c>
      <c r="AA735" s="197">
        <v>560.20000000000005</v>
      </c>
      <c r="AB735" s="177">
        <v>0</v>
      </c>
      <c r="AC735" s="15">
        <v>0</v>
      </c>
      <c r="AD735" s="15">
        <v>0</v>
      </c>
      <c r="AE735" s="15">
        <v>0</v>
      </c>
      <c r="AF735" s="15">
        <v>0</v>
      </c>
      <c r="AG735" s="15">
        <v>0</v>
      </c>
      <c r="AH735" s="15">
        <v>0</v>
      </c>
      <c r="AI735" s="15">
        <v>0</v>
      </c>
      <c r="AJ735" s="15">
        <v>0</v>
      </c>
      <c r="AK735" s="15">
        <v>0</v>
      </c>
      <c r="AL735" s="15"/>
      <c r="AM735" s="15"/>
      <c r="AN735" s="15"/>
      <c r="AO735" s="173">
        <f t="shared" si="114"/>
        <v>560.20000000000005</v>
      </c>
      <c r="AP735" s="15">
        <f t="shared" si="115"/>
        <v>62.25</v>
      </c>
      <c r="AQ735" s="50" t="s">
        <v>1374</v>
      </c>
      <c r="AR735" s="58" t="s">
        <v>1373</v>
      </c>
    </row>
    <row r="736" spans="1:44" s="5" customFormat="1" ht="50.15" customHeight="1">
      <c r="A736" s="230" t="s">
        <v>824</v>
      </c>
      <c r="B736" s="231" t="s">
        <v>1251</v>
      </c>
      <c r="C736" s="39" t="s">
        <v>869</v>
      </c>
      <c r="D736" s="203" t="s">
        <v>769</v>
      </c>
      <c r="E736" s="14" t="s">
        <v>825</v>
      </c>
      <c r="F736" s="231" t="s">
        <v>450</v>
      </c>
      <c r="G736" s="39" t="s">
        <v>869</v>
      </c>
      <c r="H736" s="39" t="s">
        <v>33</v>
      </c>
      <c r="I736" s="202">
        <v>40909</v>
      </c>
      <c r="J736" s="232">
        <v>622.45000000000005</v>
      </c>
      <c r="K736" s="177">
        <f t="shared" si="113"/>
        <v>62.245000000000005</v>
      </c>
      <c r="L736" s="177">
        <f t="shared" si="105"/>
        <v>560.20500000000004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15">
        <v>0</v>
      </c>
      <c r="X736" s="15">
        <v>0</v>
      </c>
      <c r="Y736" s="15">
        <v>0</v>
      </c>
      <c r="Z736" s="15">
        <v>0</v>
      </c>
      <c r="AA736" s="197">
        <v>560.20000000000005</v>
      </c>
      <c r="AB736" s="177">
        <v>0</v>
      </c>
      <c r="AC736" s="15">
        <v>0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0</v>
      </c>
      <c r="AJ736" s="15">
        <v>0</v>
      </c>
      <c r="AK736" s="15">
        <v>0</v>
      </c>
      <c r="AL736" s="15"/>
      <c r="AM736" s="15"/>
      <c r="AN736" s="15"/>
      <c r="AO736" s="173">
        <f t="shared" si="114"/>
        <v>560.20000000000005</v>
      </c>
      <c r="AP736" s="15">
        <f t="shared" si="115"/>
        <v>62.25</v>
      </c>
      <c r="AQ736" s="50" t="s">
        <v>1532</v>
      </c>
      <c r="AR736" s="58" t="s">
        <v>1295</v>
      </c>
    </row>
    <row r="737" spans="1:44" s="5" customFormat="1" ht="50.15" customHeight="1">
      <c r="A737" s="230" t="s">
        <v>809</v>
      </c>
      <c r="B737" s="231" t="s">
        <v>1251</v>
      </c>
      <c r="C737" s="39" t="s">
        <v>869</v>
      </c>
      <c r="D737" s="203" t="s">
        <v>769</v>
      </c>
      <c r="E737" s="14" t="s">
        <v>810</v>
      </c>
      <c r="F737" s="231" t="s">
        <v>450</v>
      </c>
      <c r="G737" s="39" t="s">
        <v>869</v>
      </c>
      <c r="H737" s="39" t="s">
        <v>33</v>
      </c>
      <c r="I737" s="202">
        <v>40909</v>
      </c>
      <c r="J737" s="232">
        <v>622.45000000000005</v>
      </c>
      <c r="K737" s="177">
        <f t="shared" si="113"/>
        <v>62.245000000000005</v>
      </c>
      <c r="L737" s="177">
        <f t="shared" si="105"/>
        <v>560.20500000000004</v>
      </c>
      <c r="M737" s="15">
        <v>0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15">
        <v>0</v>
      </c>
      <c r="W737" s="15">
        <v>0</v>
      </c>
      <c r="X737" s="15">
        <v>0</v>
      </c>
      <c r="Y737" s="15">
        <v>0</v>
      </c>
      <c r="Z737" s="15">
        <v>0</v>
      </c>
      <c r="AA737" s="197">
        <v>560.20000000000005</v>
      </c>
      <c r="AB737" s="177">
        <v>0</v>
      </c>
      <c r="AC737" s="15">
        <v>0</v>
      </c>
      <c r="AD737" s="15">
        <v>0</v>
      </c>
      <c r="AE737" s="15">
        <v>0</v>
      </c>
      <c r="AF737" s="15">
        <v>0</v>
      </c>
      <c r="AG737" s="15">
        <v>0</v>
      </c>
      <c r="AH737" s="15">
        <v>0</v>
      </c>
      <c r="AI737" s="15">
        <v>0</v>
      </c>
      <c r="AJ737" s="15">
        <v>0</v>
      </c>
      <c r="AK737" s="15">
        <v>0</v>
      </c>
      <c r="AL737" s="15"/>
      <c r="AM737" s="15"/>
      <c r="AN737" s="15"/>
      <c r="AO737" s="173">
        <f t="shared" si="114"/>
        <v>560.20000000000005</v>
      </c>
      <c r="AP737" s="15">
        <f t="shared" si="115"/>
        <v>62.25</v>
      </c>
      <c r="AQ737" s="50" t="s">
        <v>1334</v>
      </c>
      <c r="AR737" s="58" t="s">
        <v>1895</v>
      </c>
    </row>
    <row r="738" spans="1:44" s="5" customFormat="1" ht="50.15" customHeight="1">
      <c r="A738" s="230" t="s">
        <v>793</v>
      </c>
      <c r="B738" s="231" t="s">
        <v>1251</v>
      </c>
      <c r="C738" s="39" t="s">
        <v>869</v>
      </c>
      <c r="D738" s="203" t="s">
        <v>769</v>
      </c>
      <c r="E738" s="243" t="s">
        <v>795</v>
      </c>
      <c r="F738" s="231" t="s">
        <v>794</v>
      </c>
      <c r="G738" s="39" t="s">
        <v>869</v>
      </c>
      <c r="H738" s="39" t="s">
        <v>33</v>
      </c>
      <c r="I738" s="202">
        <v>40909</v>
      </c>
      <c r="J738" s="232">
        <v>622.45000000000005</v>
      </c>
      <c r="K738" s="177">
        <f t="shared" si="113"/>
        <v>62.245000000000005</v>
      </c>
      <c r="L738" s="177">
        <f t="shared" si="105"/>
        <v>560.20500000000004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15">
        <v>0</v>
      </c>
      <c r="X738" s="15">
        <v>0</v>
      </c>
      <c r="Y738" s="15">
        <v>0</v>
      </c>
      <c r="Z738" s="15">
        <v>0</v>
      </c>
      <c r="AA738" s="197">
        <v>560.20000000000005</v>
      </c>
      <c r="AB738" s="177">
        <v>0</v>
      </c>
      <c r="AC738" s="15">
        <v>0</v>
      </c>
      <c r="AD738" s="15">
        <v>0</v>
      </c>
      <c r="AE738" s="15">
        <v>0</v>
      </c>
      <c r="AF738" s="15">
        <v>0</v>
      </c>
      <c r="AG738" s="15">
        <v>0</v>
      </c>
      <c r="AH738" s="15">
        <v>0</v>
      </c>
      <c r="AI738" s="15">
        <v>0</v>
      </c>
      <c r="AJ738" s="15">
        <v>0</v>
      </c>
      <c r="AK738" s="15">
        <v>0</v>
      </c>
      <c r="AL738" s="15"/>
      <c r="AM738" s="15"/>
      <c r="AN738" s="15"/>
      <c r="AO738" s="173">
        <f t="shared" si="114"/>
        <v>560.20000000000005</v>
      </c>
      <c r="AP738" s="15">
        <f t="shared" si="115"/>
        <v>62.25</v>
      </c>
      <c r="AQ738" s="51" t="s">
        <v>1374</v>
      </c>
      <c r="AR738" s="58" t="s">
        <v>1373</v>
      </c>
    </row>
    <row r="739" spans="1:44" s="5" customFormat="1" ht="50.15" customHeight="1">
      <c r="A739" s="230" t="s">
        <v>807</v>
      </c>
      <c r="B739" s="231" t="s">
        <v>2314</v>
      </c>
      <c r="C739" s="39" t="s">
        <v>869</v>
      </c>
      <c r="D739" s="203" t="s">
        <v>769</v>
      </c>
      <c r="E739" s="14" t="s">
        <v>808</v>
      </c>
      <c r="F739" s="231" t="s">
        <v>450</v>
      </c>
      <c r="G739" s="39" t="s">
        <v>869</v>
      </c>
      <c r="H739" s="39" t="s">
        <v>33</v>
      </c>
      <c r="I739" s="202">
        <v>40909</v>
      </c>
      <c r="J739" s="232">
        <v>622.45000000000005</v>
      </c>
      <c r="K739" s="177">
        <f t="shared" si="113"/>
        <v>62.245000000000005</v>
      </c>
      <c r="L739" s="177">
        <f t="shared" si="105"/>
        <v>560.20500000000004</v>
      </c>
      <c r="M739" s="15">
        <v>0</v>
      </c>
      <c r="N739" s="15">
        <v>0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15">
        <v>0</v>
      </c>
      <c r="X739" s="15">
        <v>0</v>
      </c>
      <c r="Y739" s="15">
        <v>0</v>
      </c>
      <c r="Z739" s="15">
        <v>0</v>
      </c>
      <c r="AA739" s="197">
        <v>560.20000000000005</v>
      </c>
      <c r="AB739" s="177">
        <v>0</v>
      </c>
      <c r="AC739" s="15">
        <v>0</v>
      </c>
      <c r="AD739" s="15">
        <v>0</v>
      </c>
      <c r="AE739" s="15">
        <v>0</v>
      </c>
      <c r="AF739" s="15">
        <v>0</v>
      </c>
      <c r="AG739" s="15">
        <v>0</v>
      </c>
      <c r="AH739" s="15">
        <v>0</v>
      </c>
      <c r="AI739" s="15">
        <v>0</v>
      </c>
      <c r="AJ739" s="15">
        <v>0</v>
      </c>
      <c r="AK739" s="15">
        <v>0</v>
      </c>
      <c r="AL739" s="15"/>
      <c r="AM739" s="15"/>
      <c r="AN739" s="15"/>
      <c r="AO739" s="173">
        <f t="shared" si="114"/>
        <v>560.20000000000005</v>
      </c>
      <c r="AP739" s="15">
        <f t="shared" si="115"/>
        <v>62.25</v>
      </c>
      <c r="AQ739" s="50" t="s">
        <v>1374</v>
      </c>
      <c r="AR739" s="58" t="s">
        <v>1373</v>
      </c>
    </row>
    <row r="740" spans="1:44" s="5" customFormat="1" ht="50.15" customHeight="1">
      <c r="A740" s="230" t="s">
        <v>803</v>
      </c>
      <c r="B740" s="231" t="s">
        <v>1251</v>
      </c>
      <c r="C740" s="39" t="s">
        <v>869</v>
      </c>
      <c r="D740" s="203" t="s">
        <v>769</v>
      </c>
      <c r="E740" s="14" t="s">
        <v>804</v>
      </c>
      <c r="F740" s="231" t="s">
        <v>450</v>
      </c>
      <c r="G740" s="39" t="s">
        <v>869</v>
      </c>
      <c r="H740" s="39" t="s">
        <v>33</v>
      </c>
      <c r="I740" s="202">
        <v>40909</v>
      </c>
      <c r="J740" s="232">
        <v>622.45000000000005</v>
      </c>
      <c r="K740" s="177">
        <f t="shared" si="113"/>
        <v>62.245000000000005</v>
      </c>
      <c r="L740" s="177">
        <f t="shared" si="105"/>
        <v>560.20500000000004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15">
        <v>0</v>
      </c>
      <c r="X740" s="15">
        <v>0</v>
      </c>
      <c r="Y740" s="15">
        <v>0</v>
      </c>
      <c r="Z740" s="15">
        <v>0</v>
      </c>
      <c r="AA740" s="197">
        <v>560.20000000000005</v>
      </c>
      <c r="AB740" s="177">
        <v>0</v>
      </c>
      <c r="AC740" s="15">
        <v>0</v>
      </c>
      <c r="AD740" s="15">
        <v>0</v>
      </c>
      <c r="AE740" s="15">
        <v>0</v>
      </c>
      <c r="AF740" s="15">
        <v>0</v>
      </c>
      <c r="AG740" s="15">
        <v>0</v>
      </c>
      <c r="AH740" s="15">
        <v>0</v>
      </c>
      <c r="AI740" s="15">
        <v>0</v>
      </c>
      <c r="AJ740" s="15">
        <v>0</v>
      </c>
      <c r="AK740" s="15">
        <v>0</v>
      </c>
      <c r="AL740" s="15"/>
      <c r="AM740" s="15"/>
      <c r="AN740" s="15"/>
      <c r="AO740" s="173">
        <f t="shared" si="114"/>
        <v>560.20000000000005</v>
      </c>
      <c r="AP740" s="15">
        <f t="shared" si="115"/>
        <v>62.25</v>
      </c>
      <c r="AQ740" s="50" t="s">
        <v>1315</v>
      </c>
      <c r="AR740" s="58" t="s">
        <v>1316</v>
      </c>
    </row>
    <row r="741" spans="1:44" s="5" customFormat="1" ht="50.15" customHeight="1">
      <c r="A741" s="230" t="s">
        <v>827</v>
      </c>
      <c r="B741" s="231" t="s">
        <v>1251</v>
      </c>
      <c r="C741" s="39" t="s">
        <v>869</v>
      </c>
      <c r="D741" s="203" t="s">
        <v>769</v>
      </c>
      <c r="E741" s="203" t="s">
        <v>829</v>
      </c>
      <c r="F741" s="203" t="s">
        <v>828</v>
      </c>
      <c r="G741" s="39" t="s">
        <v>869</v>
      </c>
      <c r="H741" s="39" t="s">
        <v>33</v>
      </c>
      <c r="I741" s="202">
        <v>40909</v>
      </c>
      <c r="J741" s="232">
        <v>622.45000000000005</v>
      </c>
      <c r="K741" s="177">
        <f t="shared" si="113"/>
        <v>62.245000000000005</v>
      </c>
      <c r="L741" s="177">
        <f t="shared" si="105"/>
        <v>560.20500000000004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0</v>
      </c>
      <c r="X741" s="15">
        <v>0</v>
      </c>
      <c r="Y741" s="15">
        <v>0</v>
      </c>
      <c r="Z741" s="15">
        <v>0</v>
      </c>
      <c r="AA741" s="197">
        <v>560.20000000000005</v>
      </c>
      <c r="AB741" s="177">
        <v>0</v>
      </c>
      <c r="AC741" s="15">
        <v>0</v>
      </c>
      <c r="AD741" s="15">
        <v>0</v>
      </c>
      <c r="AE741" s="15">
        <v>0</v>
      </c>
      <c r="AF741" s="15">
        <v>0</v>
      </c>
      <c r="AG741" s="15">
        <v>0</v>
      </c>
      <c r="AH741" s="15">
        <v>0</v>
      </c>
      <c r="AI741" s="15">
        <v>0</v>
      </c>
      <c r="AJ741" s="15">
        <v>0</v>
      </c>
      <c r="AK741" s="15">
        <v>0</v>
      </c>
      <c r="AL741" s="15"/>
      <c r="AM741" s="15"/>
      <c r="AN741" s="15"/>
      <c r="AO741" s="173">
        <f t="shared" si="114"/>
        <v>560.20000000000005</v>
      </c>
      <c r="AP741" s="15">
        <f t="shared" si="115"/>
        <v>62.25</v>
      </c>
      <c r="AQ741" s="50" t="s">
        <v>1846</v>
      </c>
      <c r="AR741" s="58" t="s">
        <v>1113</v>
      </c>
    </row>
    <row r="742" spans="1:44" s="5" customFormat="1" ht="50.15" customHeight="1">
      <c r="A742" s="230" t="s">
        <v>811</v>
      </c>
      <c r="B742" s="231" t="s">
        <v>1251</v>
      </c>
      <c r="C742" s="39" t="s">
        <v>869</v>
      </c>
      <c r="D742" s="203" t="s">
        <v>769</v>
      </c>
      <c r="E742" s="203" t="s">
        <v>812</v>
      </c>
      <c r="F742" s="195" t="s">
        <v>483</v>
      </c>
      <c r="G742" s="39" t="s">
        <v>869</v>
      </c>
      <c r="H742" s="39" t="s">
        <v>33</v>
      </c>
      <c r="I742" s="202">
        <v>40909</v>
      </c>
      <c r="J742" s="232">
        <v>622.45000000000005</v>
      </c>
      <c r="K742" s="177">
        <f t="shared" si="113"/>
        <v>62.245000000000005</v>
      </c>
      <c r="L742" s="177">
        <f t="shared" si="105"/>
        <v>560.20500000000004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5">
        <v>0</v>
      </c>
      <c r="W742" s="15">
        <v>0</v>
      </c>
      <c r="X742" s="15">
        <v>0</v>
      </c>
      <c r="Y742" s="15">
        <v>0</v>
      </c>
      <c r="Z742" s="15">
        <v>0</v>
      </c>
      <c r="AA742" s="197">
        <v>560.20000000000005</v>
      </c>
      <c r="AB742" s="177">
        <v>0</v>
      </c>
      <c r="AC742" s="15">
        <v>0</v>
      </c>
      <c r="AD742" s="15">
        <v>0</v>
      </c>
      <c r="AE742" s="15">
        <v>0</v>
      </c>
      <c r="AF742" s="15">
        <v>0</v>
      </c>
      <c r="AG742" s="15">
        <v>0</v>
      </c>
      <c r="AH742" s="15">
        <v>0</v>
      </c>
      <c r="AI742" s="15">
        <v>0</v>
      </c>
      <c r="AJ742" s="15">
        <v>0</v>
      </c>
      <c r="AK742" s="15">
        <v>0</v>
      </c>
      <c r="AL742" s="15"/>
      <c r="AM742" s="15"/>
      <c r="AN742" s="15"/>
      <c r="AO742" s="173">
        <f t="shared" si="114"/>
        <v>560.20000000000005</v>
      </c>
      <c r="AP742" s="15">
        <f t="shared" si="115"/>
        <v>62.25</v>
      </c>
      <c r="AQ742" s="50" t="s">
        <v>1763</v>
      </c>
      <c r="AR742" s="58" t="s">
        <v>1826</v>
      </c>
    </row>
    <row r="743" spans="1:44" s="5" customFormat="1" ht="50.15" customHeight="1">
      <c r="A743" s="230" t="s">
        <v>813</v>
      </c>
      <c r="B743" s="231" t="s">
        <v>1251</v>
      </c>
      <c r="C743" s="39" t="s">
        <v>869</v>
      </c>
      <c r="D743" s="203" t="s">
        <v>769</v>
      </c>
      <c r="E743" s="203" t="s">
        <v>814</v>
      </c>
      <c r="F743" s="195" t="s">
        <v>483</v>
      </c>
      <c r="G743" s="39" t="s">
        <v>869</v>
      </c>
      <c r="H743" s="39" t="s">
        <v>33</v>
      </c>
      <c r="I743" s="202">
        <v>40909</v>
      </c>
      <c r="J743" s="232">
        <v>622.45000000000005</v>
      </c>
      <c r="K743" s="177">
        <f t="shared" si="113"/>
        <v>62.245000000000005</v>
      </c>
      <c r="L743" s="177">
        <f t="shared" si="105"/>
        <v>560.20500000000004</v>
      </c>
      <c r="M743" s="15">
        <v>0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15">
        <v>0</v>
      </c>
      <c r="X743" s="15">
        <v>0</v>
      </c>
      <c r="Y743" s="15">
        <v>0</v>
      </c>
      <c r="Z743" s="15">
        <v>0</v>
      </c>
      <c r="AA743" s="197">
        <v>560.20000000000005</v>
      </c>
      <c r="AB743" s="177">
        <v>0</v>
      </c>
      <c r="AC743" s="15">
        <v>0</v>
      </c>
      <c r="AD743" s="15">
        <v>0</v>
      </c>
      <c r="AE743" s="15">
        <v>0</v>
      </c>
      <c r="AF743" s="15">
        <v>0</v>
      </c>
      <c r="AG743" s="15">
        <v>0</v>
      </c>
      <c r="AH743" s="15">
        <v>0</v>
      </c>
      <c r="AI743" s="15">
        <v>0</v>
      </c>
      <c r="AJ743" s="15">
        <v>0</v>
      </c>
      <c r="AK743" s="15">
        <v>0</v>
      </c>
      <c r="AL743" s="15"/>
      <c r="AM743" s="15"/>
      <c r="AN743" s="15"/>
      <c r="AO743" s="173">
        <f t="shared" si="114"/>
        <v>560.20000000000005</v>
      </c>
      <c r="AP743" s="15">
        <f t="shared" si="115"/>
        <v>62.25</v>
      </c>
      <c r="AQ743" s="50" t="s">
        <v>1763</v>
      </c>
      <c r="AR743" s="58" t="s">
        <v>1826</v>
      </c>
    </row>
    <row r="744" spans="1:44" s="5" customFormat="1" ht="50.15" customHeight="1">
      <c r="A744" s="230" t="s">
        <v>798</v>
      </c>
      <c r="B744" s="231" t="s">
        <v>1251</v>
      </c>
      <c r="C744" s="39" t="s">
        <v>869</v>
      </c>
      <c r="D744" s="203" t="s">
        <v>769</v>
      </c>
      <c r="E744" s="14" t="s">
        <v>799</v>
      </c>
      <c r="F744" s="231" t="s">
        <v>450</v>
      </c>
      <c r="G744" s="39" t="s">
        <v>869</v>
      </c>
      <c r="H744" s="39" t="s">
        <v>33</v>
      </c>
      <c r="I744" s="202">
        <v>40909</v>
      </c>
      <c r="J744" s="232">
        <v>622.45000000000005</v>
      </c>
      <c r="K744" s="177">
        <f t="shared" si="113"/>
        <v>62.245000000000005</v>
      </c>
      <c r="L744" s="177">
        <f t="shared" si="105"/>
        <v>560.20500000000004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0</v>
      </c>
      <c r="X744" s="15">
        <v>0</v>
      </c>
      <c r="Y744" s="15">
        <v>0</v>
      </c>
      <c r="Z744" s="15">
        <v>0</v>
      </c>
      <c r="AA744" s="197">
        <v>560.20000000000005</v>
      </c>
      <c r="AB744" s="177">
        <v>0</v>
      </c>
      <c r="AC744" s="15">
        <v>0</v>
      </c>
      <c r="AD744" s="15">
        <v>0</v>
      </c>
      <c r="AE744" s="15">
        <v>0</v>
      </c>
      <c r="AF744" s="15">
        <v>0</v>
      </c>
      <c r="AG744" s="15">
        <v>0</v>
      </c>
      <c r="AH744" s="15">
        <v>0</v>
      </c>
      <c r="AI744" s="15">
        <v>0</v>
      </c>
      <c r="AJ744" s="15">
        <v>0</v>
      </c>
      <c r="AK744" s="15">
        <v>0</v>
      </c>
      <c r="AL744" s="15"/>
      <c r="AM744" s="15"/>
      <c r="AN744" s="15"/>
      <c r="AO744" s="173">
        <f t="shared" si="114"/>
        <v>560.20000000000005</v>
      </c>
      <c r="AP744" s="15">
        <f t="shared" si="115"/>
        <v>62.25</v>
      </c>
      <c r="AQ744" s="50" t="s">
        <v>1344</v>
      </c>
      <c r="AR744" s="58" t="s">
        <v>1375</v>
      </c>
    </row>
    <row r="745" spans="1:44" s="5" customFormat="1" ht="50.15" customHeight="1">
      <c r="A745" s="230" t="s">
        <v>817</v>
      </c>
      <c r="B745" s="231" t="s">
        <v>1251</v>
      </c>
      <c r="C745" s="39" t="s">
        <v>869</v>
      </c>
      <c r="D745" s="203" t="s">
        <v>769</v>
      </c>
      <c r="E745" s="203" t="s">
        <v>818</v>
      </c>
      <c r="F745" s="203" t="s">
        <v>450</v>
      </c>
      <c r="G745" s="39" t="s">
        <v>869</v>
      </c>
      <c r="H745" s="39" t="s">
        <v>33</v>
      </c>
      <c r="I745" s="202">
        <v>40909</v>
      </c>
      <c r="J745" s="232">
        <v>622.45000000000005</v>
      </c>
      <c r="K745" s="177">
        <f t="shared" si="113"/>
        <v>62.245000000000005</v>
      </c>
      <c r="L745" s="177">
        <f t="shared" si="105"/>
        <v>560.20500000000004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5">
        <v>0</v>
      </c>
      <c r="W745" s="15">
        <v>0</v>
      </c>
      <c r="X745" s="15">
        <v>0</v>
      </c>
      <c r="Y745" s="15">
        <v>0</v>
      </c>
      <c r="Z745" s="15">
        <v>0</v>
      </c>
      <c r="AA745" s="197">
        <v>560.20000000000005</v>
      </c>
      <c r="AB745" s="177">
        <v>0</v>
      </c>
      <c r="AC745" s="15">
        <v>0</v>
      </c>
      <c r="AD745" s="15">
        <v>0</v>
      </c>
      <c r="AE745" s="15">
        <v>0</v>
      </c>
      <c r="AF745" s="15">
        <v>0</v>
      </c>
      <c r="AG745" s="15">
        <v>0</v>
      </c>
      <c r="AH745" s="15">
        <v>0</v>
      </c>
      <c r="AI745" s="15">
        <v>0</v>
      </c>
      <c r="AJ745" s="15">
        <v>0</v>
      </c>
      <c r="AK745" s="15">
        <v>0</v>
      </c>
      <c r="AL745" s="15"/>
      <c r="AM745" s="15"/>
      <c r="AN745" s="15"/>
      <c r="AO745" s="173">
        <f t="shared" si="114"/>
        <v>560.20000000000005</v>
      </c>
      <c r="AP745" s="15">
        <f t="shared" si="115"/>
        <v>62.25</v>
      </c>
      <c r="AQ745" s="50" t="s">
        <v>1297</v>
      </c>
      <c r="AR745" s="58" t="s">
        <v>1937</v>
      </c>
    </row>
    <row r="746" spans="1:44" s="5" customFormat="1" ht="84.75" customHeight="1">
      <c r="A746" s="230" t="s">
        <v>805</v>
      </c>
      <c r="B746" s="231" t="s">
        <v>1251</v>
      </c>
      <c r="C746" s="39" t="s">
        <v>869</v>
      </c>
      <c r="D746" s="203" t="s">
        <v>769</v>
      </c>
      <c r="E746" s="14" t="s">
        <v>806</v>
      </c>
      <c r="F746" s="231" t="s">
        <v>450</v>
      </c>
      <c r="G746" s="39" t="s">
        <v>869</v>
      </c>
      <c r="H746" s="39" t="s">
        <v>33</v>
      </c>
      <c r="I746" s="202">
        <v>40909</v>
      </c>
      <c r="J746" s="232">
        <v>622.45000000000005</v>
      </c>
      <c r="K746" s="177">
        <f t="shared" si="113"/>
        <v>62.245000000000005</v>
      </c>
      <c r="L746" s="177">
        <f t="shared" si="105"/>
        <v>560.20500000000004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15">
        <v>0</v>
      </c>
      <c r="X746" s="15">
        <v>0</v>
      </c>
      <c r="Y746" s="15">
        <v>0</v>
      </c>
      <c r="Z746" s="15">
        <v>0</v>
      </c>
      <c r="AA746" s="197">
        <v>560.20000000000005</v>
      </c>
      <c r="AB746" s="177">
        <v>0</v>
      </c>
      <c r="AC746" s="15">
        <v>0</v>
      </c>
      <c r="AD746" s="15">
        <v>0</v>
      </c>
      <c r="AE746" s="15">
        <v>0</v>
      </c>
      <c r="AF746" s="15">
        <v>0</v>
      </c>
      <c r="AG746" s="15">
        <v>0</v>
      </c>
      <c r="AH746" s="15">
        <v>0</v>
      </c>
      <c r="AI746" s="15">
        <v>0</v>
      </c>
      <c r="AJ746" s="15">
        <v>0</v>
      </c>
      <c r="AK746" s="15">
        <v>0</v>
      </c>
      <c r="AL746" s="15"/>
      <c r="AM746" s="15"/>
      <c r="AN746" s="15"/>
      <c r="AO746" s="173">
        <f t="shared" si="114"/>
        <v>560.20000000000005</v>
      </c>
      <c r="AP746" s="15">
        <f t="shared" si="115"/>
        <v>62.25</v>
      </c>
      <c r="AQ746" s="50" t="s">
        <v>1301</v>
      </c>
      <c r="AR746" s="58" t="s">
        <v>129</v>
      </c>
    </row>
    <row r="747" spans="1:44" s="5" customFormat="1" ht="50.15" customHeight="1">
      <c r="A747" s="230" t="s">
        <v>800</v>
      </c>
      <c r="B747" s="231" t="s">
        <v>2314</v>
      </c>
      <c r="C747" s="39" t="s">
        <v>869</v>
      </c>
      <c r="D747" s="203" t="s">
        <v>769</v>
      </c>
      <c r="E747" s="14" t="s">
        <v>801</v>
      </c>
      <c r="F747" s="231" t="s">
        <v>450</v>
      </c>
      <c r="G747" s="39" t="s">
        <v>869</v>
      </c>
      <c r="H747" s="39" t="s">
        <v>33</v>
      </c>
      <c r="I747" s="202">
        <v>40909</v>
      </c>
      <c r="J747" s="232">
        <v>622.45000000000005</v>
      </c>
      <c r="K747" s="177">
        <f t="shared" si="113"/>
        <v>62.245000000000005</v>
      </c>
      <c r="L747" s="177">
        <f t="shared" si="105"/>
        <v>560.20500000000004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15">
        <v>0</v>
      </c>
      <c r="X747" s="15">
        <v>0</v>
      </c>
      <c r="Y747" s="15">
        <v>0</v>
      </c>
      <c r="Z747" s="15">
        <v>0</v>
      </c>
      <c r="AA747" s="197">
        <v>560.20000000000005</v>
      </c>
      <c r="AB747" s="177">
        <v>0</v>
      </c>
      <c r="AC747" s="15">
        <v>0</v>
      </c>
      <c r="AD747" s="15">
        <v>0</v>
      </c>
      <c r="AE747" s="15">
        <v>0</v>
      </c>
      <c r="AF747" s="15">
        <v>0</v>
      </c>
      <c r="AG747" s="15">
        <v>0</v>
      </c>
      <c r="AH747" s="15">
        <v>0</v>
      </c>
      <c r="AI747" s="15">
        <v>0</v>
      </c>
      <c r="AJ747" s="15">
        <v>0</v>
      </c>
      <c r="AK747" s="15">
        <v>0</v>
      </c>
      <c r="AL747" s="15"/>
      <c r="AM747" s="15"/>
      <c r="AN747" s="15"/>
      <c r="AO747" s="173">
        <f t="shared" si="114"/>
        <v>560.20000000000005</v>
      </c>
      <c r="AP747" s="15">
        <f t="shared" si="115"/>
        <v>62.25</v>
      </c>
      <c r="AQ747" s="50" t="s">
        <v>1301</v>
      </c>
      <c r="AR747" s="58" t="s">
        <v>129</v>
      </c>
    </row>
    <row r="748" spans="1:44" s="5" customFormat="1" ht="50.15" customHeight="1">
      <c r="A748" s="230" t="s">
        <v>830</v>
      </c>
      <c r="B748" s="231" t="s">
        <v>1251</v>
      </c>
      <c r="C748" s="39" t="s">
        <v>869</v>
      </c>
      <c r="D748" s="203" t="s">
        <v>769</v>
      </c>
      <c r="E748" s="203" t="s">
        <v>831</v>
      </c>
      <c r="F748" s="203" t="s">
        <v>826</v>
      </c>
      <c r="G748" s="39" t="s">
        <v>869</v>
      </c>
      <c r="H748" s="39" t="s">
        <v>33</v>
      </c>
      <c r="I748" s="202">
        <v>40909</v>
      </c>
      <c r="J748" s="232">
        <v>622.45000000000005</v>
      </c>
      <c r="K748" s="177">
        <f t="shared" si="113"/>
        <v>62.245000000000005</v>
      </c>
      <c r="L748" s="177">
        <f t="shared" si="105"/>
        <v>560.20500000000004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  <c r="X748" s="15">
        <v>0</v>
      </c>
      <c r="Y748" s="15">
        <v>0</v>
      </c>
      <c r="Z748" s="15">
        <v>0</v>
      </c>
      <c r="AA748" s="197">
        <v>560.20000000000005</v>
      </c>
      <c r="AB748" s="177">
        <v>0</v>
      </c>
      <c r="AC748" s="15">
        <v>0</v>
      </c>
      <c r="AD748" s="15">
        <v>0</v>
      </c>
      <c r="AE748" s="15">
        <v>0</v>
      </c>
      <c r="AF748" s="15">
        <v>0</v>
      </c>
      <c r="AG748" s="15">
        <v>0</v>
      </c>
      <c r="AH748" s="15">
        <v>0</v>
      </c>
      <c r="AI748" s="15">
        <v>0</v>
      </c>
      <c r="AJ748" s="15">
        <v>0</v>
      </c>
      <c r="AK748" s="15">
        <v>0</v>
      </c>
      <c r="AL748" s="15"/>
      <c r="AM748" s="15"/>
      <c r="AN748" s="15"/>
      <c r="AO748" s="173">
        <f t="shared" si="114"/>
        <v>560.20000000000005</v>
      </c>
      <c r="AP748" s="15">
        <f t="shared" si="115"/>
        <v>62.25</v>
      </c>
      <c r="AQ748" s="50" t="s">
        <v>1763</v>
      </c>
      <c r="AR748" s="58" t="s">
        <v>1826</v>
      </c>
    </row>
    <row r="749" spans="1:44" s="5" customFormat="1" ht="50.15" customHeight="1">
      <c r="A749" s="207" t="s">
        <v>757</v>
      </c>
      <c r="B749" s="203" t="s">
        <v>756</v>
      </c>
      <c r="C749" s="39" t="s">
        <v>869</v>
      </c>
      <c r="D749" s="203" t="s">
        <v>758</v>
      </c>
      <c r="E749" s="203" t="s">
        <v>759</v>
      </c>
      <c r="F749" s="203" t="s">
        <v>430</v>
      </c>
      <c r="G749" s="39" t="s">
        <v>869</v>
      </c>
      <c r="H749" s="39" t="s">
        <v>1620</v>
      </c>
      <c r="I749" s="202">
        <v>40909</v>
      </c>
      <c r="J749" s="197">
        <v>9800</v>
      </c>
      <c r="K749" s="177">
        <f t="shared" si="113"/>
        <v>980</v>
      </c>
      <c r="L749" s="15">
        <f t="shared" ref="L749" si="116">J749-K749</f>
        <v>8820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0</v>
      </c>
      <c r="X749" s="15">
        <v>0</v>
      </c>
      <c r="Y749" s="15">
        <v>0</v>
      </c>
      <c r="Z749" s="15">
        <v>0</v>
      </c>
      <c r="AA749" s="177">
        <v>8820</v>
      </c>
      <c r="AB749" s="177">
        <v>0</v>
      </c>
      <c r="AC749" s="15">
        <v>0</v>
      </c>
      <c r="AD749" s="15">
        <v>0</v>
      </c>
      <c r="AE749" s="15">
        <v>0</v>
      </c>
      <c r="AF749" s="15">
        <v>0</v>
      </c>
      <c r="AG749" s="15">
        <v>0</v>
      </c>
      <c r="AH749" s="15">
        <v>0</v>
      </c>
      <c r="AI749" s="15">
        <v>0</v>
      </c>
      <c r="AJ749" s="15">
        <v>0</v>
      </c>
      <c r="AK749" s="15">
        <v>0</v>
      </c>
      <c r="AL749" s="15"/>
      <c r="AM749" s="15"/>
      <c r="AN749" s="15"/>
      <c r="AO749" s="173">
        <f t="shared" si="114"/>
        <v>8820</v>
      </c>
      <c r="AP749" s="15">
        <f t="shared" si="115"/>
        <v>980</v>
      </c>
      <c r="AQ749" s="50" t="s">
        <v>119</v>
      </c>
      <c r="AR749" s="58" t="s">
        <v>155</v>
      </c>
    </row>
    <row r="750" spans="1:44" s="5" customFormat="1" ht="50.15" customHeight="1">
      <c r="A750" s="207" t="s">
        <v>835</v>
      </c>
      <c r="B750" s="203" t="s">
        <v>834</v>
      </c>
      <c r="C750" s="39" t="s">
        <v>869</v>
      </c>
      <c r="D750" s="203" t="s">
        <v>836</v>
      </c>
      <c r="E750" s="203" t="s">
        <v>895</v>
      </c>
      <c r="F750" s="203">
        <v>12825</v>
      </c>
      <c r="G750" s="39" t="s">
        <v>869</v>
      </c>
      <c r="H750" s="39" t="s">
        <v>1620</v>
      </c>
      <c r="I750" s="202">
        <v>40909</v>
      </c>
      <c r="J750" s="197">
        <v>5156.7</v>
      </c>
      <c r="K750" s="177">
        <f t="shared" si="113"/>
        <v>515.66999999999996</v>
      </c>
      <c r="L750" s="15">
        <f>J750-K750</f>
        <v>4641.03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0</v>
      </c>
      <c r="X750" s="15">
        <v>0</v>
      </c>
      <c r="Y750" s="15">
        <v>0</v>
      </c>
      <c r="Z750" s="15">
        <v>0</v>
      </c>
      <c r="AA750" s="177">
        <v>4641.03</v>
      </c>
      <c r="AB750" s="177">
        <v>0</v>
      </c>
      <c r="AC750" s="15">
        <v>0</v>
      </c>
      <c r="AD750" s="15">
        <v>0</v>
      </c>
      <c r="AE750" s="15">
        <v>0</v>
      </c>
      <c r="AF750" s="15">
        <v>0</v>
      </c>
      <c r="AG750" s="15">
        <v>0</v>
      </c>
      <c r="AH750" s="15">
        <v>0</v>
      </c>
      <c r="AI750" s="15">
        <v>0</v>
      </c>
      <c r="AJ750" s="15">
        <v>0</v>
      </c>
      <c r="AK750" s="15">
        <v>0</v>
      </c>
      <c r="AL750" s="15"/>
      <c r="AM750" s="15"/>
      <c r="AN750" s="15"/>
      <c r="AO750" s="173">
        <f t="shared" si="114"/>
        <v>4641.03</v>
      </c>
      <c r="AP750" s="15">
        <f t="shared" si="115"/>
        <v>515.67000000000007</v>
      </c>
      <c r="AQ750" s="50" t="s">
        <v>1117</v>
      </c>
      <c r="AR750" s="58" t="s">
        <v>1370</v>
      </c>
    </row>
    <row r="751" spans="1:44" s="5" customFormat="1" ht="50.15" customHeight="1" thickBot="1">
      <c r="A751" s="246" t="s">
        <v>752</v>
      </c>
      <c r="B751" s="247" t="s">
        <v>751</v>
      </c>
      <c r="C751" s="183" t="s">
        <v>869</v>
      </c>
      <c r="D751" s="248" t="s">
        <v>753</v>
      </c>
      <c r="E751" s="248" t="s">
        <v>754</v>
      </c>
      <c r="F751" s="248" t="s">
        <v>755</v>
      </c>
      <c r="G751" s="183" t="s">
        <v>869</v>
      </c>
      <c r="H751" s="183" t="s">
        <v>1620</v>
      </c>
      <c r="I751" s="249">
        <v>40909</v>
      </c>
      <c r="J751" s="250">
        <v>7000</v>
      </c>
      <c r="K751" s="186">
        <f t="shared" ref="K751" si="117">+J751*0.1</f>
        <v>700</v>
      </c>
      <c r="L751" s="250">
        <f>J751-K751</f>
        <v>6300</v>
      </c>
      <c r="M751" s="250">
        <v>0</v>
      </c>
      <c r="N751" s="250">
        <v>0</v>
      </c>
      <c r="O751" s="250">
        <v>0</v>
      </c>
      <c r="P751" s="250">
        <v>0</v>
      </c>
      <c r="Q751" s="250">
        <v>0</v>
      </c>
      <c r="R751" s="250">
        <v>0</v>
      </c>
      <c r="S751" s="250">
        <v>0</v>
      </c>
      <c r="T751" s="250">
        <v>0</v>
      </c>
      <c r="U751" s="250">
        <v>0</v>
      </c>
      <c r="V751" s="250">
        <v>0</v>
      </c>
      <c r="W751" s="250">
        <v>0</v>
      </c>
      <c r="X751" s="250">
        <v>0</v>
      </c>
      <c r="Y751" s="250">
        <v>0</v>
      </c>
      <c r="Z751" s="250">
        <v>0</v>
      </c>
      <c r="AA751" s="186">
        <v>6300</v>
      </c>
      <c r="AB751" s="186">
        <v>0</v>
      </c>
      <c r="AC751" s="250">
        <v>0</v>
      </c>
      <c r="AD751" s="250">
        <v>0</v>
      </c>
      <c r="AE751" s="250">
        <v>0</v>
      </c>
      <c r="AF751" s="250">
        <v>0</v>
      </c>
      <c r="AG751" s="250">
        <v>0</v>
      </c>
      <c r="AH751" s="250">
        <v>0</v>
      </c>
      <c r="AI751" s="250">
        <v>0</v>
      </c>
      <c r="AJ751" s="250">
        <v>0</v>
      </c>
      <c r="AK751" s="250">
        <v>0</v>
      </c>
      <c r="AL751" s="250"/>
      <c r="AM751" s="250"/>
      <c r="AN751" s="250"/>
      <c r="AO751" s="173">
        <f t="shared" ref="AO751" si="118">SUM(M751:AN751)</f>
        <v>6300</v>
      </c>
      <c r="AP751" s="250">
        <f t="shared" ref="AP751" si="119">J751-AO751</f>
        <v>700</v>
      </c>
      <c r="AQ751" s="52"/>
      <c r="AR751" s="59"/>
    </row>
    <row r="752" spans="1:44" s="8" customFormat="1" ht="50.15" customHeight="1" thickBot="1">
      <c r="A752" s="273" t="s">
        <v>569</v>
      </c>
      <c r="B752" s="274"/>
      <c r="C752" s="274"/>
      <c r="D752" s="274"/>
      <c r="E752" s="274"/>
      <c r="F752" s="274"/>
      <c r="G752" s="274"/>
      <c r="H752" s="274"/>
      <c r="I752" s="275"/>
      <c r="J752" s="22">
        <f>SUM(J629:J751)</f>
        <v>455531.81000000046</v>
      </c>
      <c r="K752" s="22">
        <f t="shared" ref="K752:AP752" si="120">SUM(K629:K751)</f>
        <v>45553.181000000084</v>
      </c>
      <c r="L752" s="22">
        <f t="shared" si="120"/>
        <v>409978.62900000048</v>
      </c>
      <c r="M752" s="22">
        <f t="shared" si="120"/>
        <v>0</v>
      </c>
      <c r="N752" s="22">
        <f t="shared" si="120"/>
        <v>281.83</v>
      </c>
      <c r="O752" s="22">
        <f t="shared" si="120"/>
        <v>324.53999999999996</v>
      </c>
      <c r="P752" s="22">
        <f t="shared" si="120"/>
        <v>566.08999999999992</v>
      </c>
      <c r="Q752" s="22">
        <f t="shared" si="120"/>
        <v>1349.8999999999999</v>
      </c>
      <c r="R752" s="22">
        <f t="shared" si="120"/>
        <v>3733.3399999999997</v>
      </c>
      <c r="S752" s="22">
        <f t="shared" si="120"/>
        <v>2982.4900000000002</v>
      </c>
      <c r="T752" s="22">
        <f t="shared" si="120"/>
        <v>3211.4705720000002</v>
      </c>
      <c r="U752" s="22">
        <f t="shared" si="120"/>
        <v>2824.1299999999997</v>
      </c>
      <c r="V752" s="22">
        <f t="shared" si="120"/>
        <v>3012.13</v>
      </c>
      <c r="W752" s="22">
        <f t="shared" si="120"/>
        <v>3054.1099999999997</v>
      </c>
      <c r="X752" s="22">
        <f t="shared" si="120"/>
        <v>3471.73</v>
      </c>
      <c r="Y752" s="22">
        <f t="shared" si="120"/>
        <v>4266.58</v>
      </c>
      <c r="Z752" s="22">
        <f t="shared" si="120"/>
        <v>9240.19</v>
      </c>
      <c r="AA752" s="22">
        <f t="shared" si="120"/>
        <v>55238.390000000007</v>
      </c>
      <c r="AB752" s="22">
        <f t="shared" si="120"/>
        <v>0</v>
      </c>
      <c r="AC752" s="22">
        <f t="shared" si="120"/>
        <v>13896.100000000004</v>
      </c>
      <c r="AD752" s="22">
        <f t="shared" si="120"/>
        <v>16931.940000000002</v>
      </c>
      <c r="AE752" s="22">
        <f t="shared" si="120"/>
        <v>15708.640000000001</v>
      </c>
      <c r="AF752" s="22">
        <f t="shared" si="120"/>
        <v>0</v>
      </c>
      <c r="AG752" s="22">
        <f t="shared" si="120"/>
        <v>12062.36</v>
      </c>
      <c r="AH752" s="22">
        <f t="shared" si="120"/>
        <v>0</v>
      </c>
      <c r="AI752" s="22">
        <f t="shared" si="120"/>
        <v>10171.780000000002</v>
      </c>
      <c r="AJ752" s="22">
        <f t="shared" si="120"/>
        <v>6174.84</v>
      </c>
      <c r="AK752" s="22">
        <f t="shared" si="120"/>
        <v>3049.61</v>
      </c>
      <c r="AL752" s="22">
        <f t="shared" si="120"/>
        <v>3516.36</v>
      </c>
      <c r="AM752" s="22"/>
      <c r="AN752" s="162">
        <f>SUM(AN629:AN751)</f>
        <v>4046.63</v>
      </c>
      <c r="AO752" s="22">
        <f>SUM(AO629:AO751)</f>
        <v>172815.18057200033</v>
      </c>
      <c r="AP752" s="44">
        <f t="shared" si="120"/>
        <v>282716.62942800001</v>
      </c>
      <c r="AQ752" s="68"/>
      <c r="AR752" s="67"/>
    </row>
    <row r="753" spans="1:44" s="8" customFormat="1" ht="93.5" thickBot="1">
      <c r="A753" s="216" t="s">
        <v>2494</v>
      </c>
      <c r="B753" s="205" t="s">
        <v>2495</v>
      </c>
      <c r="C753" s="205" t="s">
        <v>362</v>
      </c>
      <c r="D753" s="205" t="s">
        <v>496</v>
      </c>
      <c r="E753" s="205" t="s">
        <v>430</v>
      </c>
      <c r="F753" s="205" t="s">
        <v>406</v>
      </c>
      <c r="G753" s="205" t="s">
        <v>2457</v>
      </c>
      <c r="H753" s="205"/>
      <c r="I753" s="206">
        <v>44547</v>
      </c>
      <c r="J753" s="204">
        <v>2940</v>
      </c>
      <c r="K753" s="204">
        <f>+J753*0.1</f>
        <v>294</v>
      </c>
      <c r="L753" s="240">
        <f t="shared" ref="L753" si="121">J753-K753</f>
        <v>2646</v>
      </c>
      <c r="M753" s="204"/>
      <c r="N753" s="204"/>
      <c r="O753" s="204"/>
      <c r="P753" s="204"/>
      <c r="Q753" s="204"/>
      <c r="R753" s="204"/>
      <c r="S753" s="204"/>
      <c r="T753" s="204"/>
      <c r="U753" s="204"/>
      <c r="V753" s="217"/>
      <c r="W753" s="204"/>
      <c r="X753" s="204"/>
      <c r="Y753" s="204"/>
      <c r="Z753" s="204"/>
      <c r="AA753" s="204"/>
      <c r="AB753" s="204"/>
      <c r="AC753" s="204"/>
      <c r="AD753" s="204"/>
      <c r="AE753" s="204"/>
      <c r="AF753" s="204"/>
      <c r="AG753" s="204"/>
      <c r="AH753" s="204"/>
      <c r="AI753" s="204"/>
      <c r="AJ753" s="217"/>
      <c r="AK753" s="217"/>
      <c r="AL753" s="217"/>
      <c r="AM753" s="217"/>
      <c r="AN753" s="217">
        <v>0</v>
      </c>
      <c r="AO753" s="215">
        <f>SUM(M753:AN753)</f>
        <v>0</v>
      </c>
      <c r="AP753" s="177">
        <f t="shared" ref="AP753" si="122">J753-AO753</f>
        <v>2940</v>
      </c>
      <c r="AQ753" s="160"/>
      <c r="AR753" s="158"/>
    </row>
    <row r="754" spans="1:44" s="8" customFormat="1" ht="50.15" customHeight="1" thickBot="1">
      <c r="A754" s="273" t="s">
        <v>2484</v>
      </c>
      <c r="B754" s="274"/>
      <c r="C754" s="274"/>
      <c r="D754" s="274"/>
      <c r="E754" s="274"/>
      <c r="F754" s="274"/>
      <c r="G754" s="274"/>
      <c r="H754" s="274"/>
      <c r="I754" s="275"/>
      <c r="J754" s="22">
        <f>+J752+J753</f>
        <v>458471.81000000046</v>
      </c>
      <c r="K754" s="22">
        <f t="shared" ref="K754:AP754" si="123">+K752+K753</f>
        <v>45847.181000000084</v>
      </c>
      <c r="L754" s="22">
        <f t="shared" si="123"/>
        <v>412624.62900000048</v>
      </c>
      <c r="M754" s="22">
        <f t="shared" si="123"/>
        <v>0</v>
      </c>
      <c r="N754" s="22">
        <f t="shared" si="123"/>
        <v>281.83</v>
      </c>
      <c r="O754" s="22">
        <f t="shared" si="123"/>
        <v>324.53999999999996</v>
      </c>
      <c r="P754" s="22">
        <f t="shared" si="123"/>
        <v>566.08999999999992</v>
      </c>
      <c r="Q754" s="22">
        <f t="shared" si="123"/>
        <v>1349.8999999999999</v>
      </c>
      <c r="R754" s="22">
        <f t="shared" si="123"/>
        <v>3733.3399999999997</v>
      </c>
      <c r="S754" s="22">
        <f t="shared" si="123"/>
        <v>2982.4900000000002</v>
      </c>
      <c r="T754" s="22">
        <f t="shared" si="123"/>
        <v>3211.4705720000002</v>
      </c>
      <c r="U754" s="22">
        <f t="shared" si="123"/>
        <v>2824.1299999999997</v>
      </c>
      <c r="V754" s="22">
        <f t="shared" si="123"/>
        <v>3012.13</v>
      </c>
      <c r="W754" s="22">
        <f t="shared" si="123"/>
        <v>3054.1099999999997</v>
      </c>
      <c r="X754" s="22">
        <f t="shared" si="123"/>
        <v>3471.73</v>
      </c>
      <c r="Y754" s="22">
        <f t="shared" si="123"/>
        <v>4266.58</v>
      </c>
      <c r="Z754" s="22">
        <f t="shared" si="123"/>
        <v>9240.19</v>
      </c>
      <c r="AA754" s="22">
        <f t="shared" si="123"/>
        <v>55238.390000000007</v>
      </c>
      <c r="AB754" s="22">
        <f t="shared" si="123"/>
        <v>0</v>
      </c>
      <c r="AC754" s="22">
        <f t="shared" si="123"/>
        <v>13896.100000000004</v>
      </c>
      <c r="AD754" s="22">
        <f t="shared" si="123"/>
        <v>16931.940000000002</v>
      </c>
      <c r="AE754" s="22">
        <f t="shared" si="123"/>
        <v>15708.640000000001</v>
      </c>
      <c r="AF754" s="22">
        <f t="shared" si="123"/>
        <v>0</v>
      </c>
      <c r="AG754" s="22">
        <f t="shared" si="123"/>
        <v>12062.36</v>
      </c>
      <c r="AH754" s="22">
        <f t="shared" si="123"/>
        <v>0</v>
      </c>
      <c r="AI754" s="22">
        <f t="shared" si="123"/>
        <v>10171.780000000002</v>
      </c>
      <c r="AJ754" s="22">
        <f t="shared" si="123"/>
        <v>6174.84</v>
      </c>
      <c r="AK754" s="22">
        <f t="shared" si="123"/>
        <v>3049.61</v>
      </c>
      <c r="AL754" s="22">
        <f t="shared" si="123"/>
        <v>3516.36</v>
      </c>
      <c r="AM754" s="22">
        <f t="shared" si="123"/>
        <v>0</v>
      </c>
      <c r="AN754" s="22">
        <f t="shared" si="123"/>
        <v>4046.63</v>
      </c>
      <c r="AO754" s="22">
        <f t="shared" si="123"/>
        <v>172815.18057200033</v>
      </c>
      <c r="AP754" s="22">
        <f t="shared" si="123"/>
        <v>285656.62942800001</v>
      </c>
      <c r="AQ754" s="160"/>
      <c r="AR754" s="158"/>
    </row>
    <row r="755" spans="1:44" s="5" customFormat="1" ht="50.15" customHeight="1">
      <c r="A755" s="251" t="s">
        <v>996</v>
      </c>
      <c r="B755" s="252" t="s">
        <v>978</v>
      </c>
      <c r="C755" s="170" t="s">
        <v>109</v>
      </c>
      <c r="D755" s="252" t="s">
        <v>979</v>
      </c>
      <c r="E755" s="252" t="s">
        <v>980</v>
      </c>
      <c r="F755" s="252" t="s">
        <v>980</v>
      </c>
      <c r="G755" s="170" t="s">
        <v>1104</v>
      </c>
      <c r="H755" s="170" t="s">
        <v>25</v>
      </c>
      <c r="I755" s="228">
        <v>41456</v>
      </c>
      <c r="J755" s="253">
        <v>774</v>
      </c>
      <c r="K755" s="253">
        <f t="shared" ref="K755:K781" si="124">+J755*0.1</f>
        <v>77.400000000000006</v>
      </c>
      <c r="L755" s="173">
        <f t="shared" ref="L755:L781" si="125">+J755-K755</f>
        <v>696.6</v>
      </c>
      <c r="M755" s="189">
        <v>0</v>
      </c>
      <c r="N755" s="189">
        <v>0</v>
      </c>
      <c r="O755" s="189">
        <v>0</v>
      </c>
      <c r="P755" s="189">
        <v>0</v>
      </c>
      <c r="Q755" s="189">
        <v>0</v>
      </c>
      <c r="R755" s="189">
        <v>0</v>
      </c>
      <c r="S755" s="189">
        <v>0</v>
      </c>
      <c r="T755" s="189">
        <v>0</v>
      </c>
      <c r="U755" s="189">
        <v>0</v>
      </c>
      <c r="V755" s="189">
        <v>0</v>
      </c>
      <c r="W755" s="189">
        <v>0</v>
      </c>
      <c r="X755" s="189">
        <v>0</v>
      </c>
      <c r="Y755" s="189">
        <v>0</v>
      </c>
      <c r="Z755" s="189">
        <v>0</v>
      </c>
      <c r="AA755" s="173">
        <v>0</v>
      </c>
      <c r="AB755" s="189">
        <v>0</v>
      </c>
      <c r="AC755" s="189">
        <v>46.44</v>
      </c>
      <c r="AD755" s="189">
        <v>139.32</v>
      </c>
      <c r="AE755" s="189">
        <v>139.32</v>
      </c>
      <c r="AF755" s="189">
        <v>0</v>
      </c>
      <c r="AG755" s="189">
        <v>139.32</v>
      </c>
      <c r="AH755" s="189">
        <v>0</v>
      </c>
      <c r="AI755" s="189">
        <v>139.32</v>
      </c>
      <c r="AJ755" s="189">
        <v>92.88</v>
      </c>
      <c r="AK755" s="189">
        <v>0</v>
      </c>
      <c r="AL755" s="189"/>
      <c r="AM755" s="189"/>
      <c r="AN755" s="189"/>
      <c r="AO755" s="189">
        <f t="shared" ref="AO755:AO781" si="126">SUM(M755:AN755)</f>
        <v>696.6</v>
      </c>
      <c r="AP755" s="189">
        <f t="shared" ref="AP755:AP781" si="127">J755-AO755</f>
        <v>77.399999999999977</v>
      </c>
      <c r="AQ755" s="49" t="s">
        <v>1325</v>
      </c>
      <c r="AR755" s="60" t="s">
        <v>1095</v>
      </c>
    </row>
    <row r="756" spans="1:44" s="5" customFormat="1" ht="50.15" customHeight="1">
      <c r="A756" s="207" t="s">
        <v>977</v>
      </c>
      <c r="B756" s="203" t="s">
        <v>978</v>
      </c>
      <c r="C756" s="39" t="s">
        <v>109</v>
      </c>
      <c r="D756" s="203" t="s">
        <v>979</v>
      </c>
      <c r="E756" s="203" t="s">
        <v>980</v>
      </c>
      <c r="F756" s="203" t="s">
        <v>980</v>
      </c>
      <c r="G756" s="39" t="s">
        <v>1104</v>
      </c>
      <c r="H756" s="39" t="s">
        <v>25</v>
      </c>
      <c r="I756" s="202">
        <v>41456</v>
      </c>
      <c r="J756" s="197">
        <v>774</v>
      </c>
      <c r="K756" s="197">
        <f t="shared" si="124"/>
        <v>77.400000000000006</v>
      </c>
      <c r="L756" s="177">
        <f t="shared" si="125"/>
        <v>696.6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15">
        <v>0</v>
      </c>
      <c r="X756" s="15">
        <v>0</v>
      </c>
      <c r="Y756" s="15">
        <v>0</v>
      </c>
      <c r="Z756" s="15">
        <v>0</v>
      </c>
      <c r="AA756" s="177">
        <v>0</v>
      </c>
      <c r="AB756" s="15">
        <v>0</v>
      </c>
      <c r="AC756" s="15">
        <v>46.44</v>
      </c>
      <c r="AD756" s="15">
        <v>139.32</v>
      </c>
      <c r="AE756" s="15">
        <v>139.32</v>
      </c>
      <c r="AF756" s="15">
        <v>0</v>
      </c>
      <c r="AG756" s="15">
        <v>139.32</v>
      </c>
      <c r="AH756" s="15">
        <v>0</v>
      </c>
      <c r="AI756" s="15">
        <v>139.32</v>
      </c>
      <c r="AJ756" s="15">
        <v>92.88</v>
      </c>
      <c r="AK756" s="15">
        <v>0</v>
      </c>
      <c r="AL756" s="15"/>
      <c r="AM756" s="189"/>
      <c r="AN756" s="189"/>
      <c r="AO756" s="189">
        <f t="shared" si="126"/>
        <v>696.6</v>
      </c>
      <c r="AP756" s="15">
        <f t="shared" si="127"/>
        <v>77.399999999999977</v>
      </c>
      <c r="AQ756" s="50" t="s">
        <v>1325</v>
      </c>
      <c r="AR756" s="58" t="s">
        <v>1095</v>
      </c>
    </row>
    <row r="757" spans="1:44" s="5" customFormat="1" ht="50.15" customHeight="1">
      <c r="A757" s="207" t="s">
        <v>981</v>
      </c>
      <c r="B757" s="203" t="s">
        <v>978</v>
      </c>
      <c r="C757" s="39" t="s">
        <v>109</v>
      </c>
      <c r="D757" s="203" t="s">
        <v>979</v>
      </c>
      <c r="E757" s="203" t="s">
        <v>980</v>
      </c>
      <c r="F757" s="203" t="s">
        <v>980</v>
      </c>
      <c r="G757" s="39" t="s">
        <v>1104</v>
      </c>
      <c r="H757" s="39" t="s">
        <v>25</v>
      </c>
      <c r="I757" s="202">
        <v>41456</v>
      </c>
      <c r="J757" s="197">
        <v>774</v>
      </c>
      <c r="K757" s="197">
        <f t="shared" si="124"/>
        <v>77.400000000000006</v>
      </c>
      <c r="L757" s="177">
        <f t="shared" si="125"/>
        <v>696.6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15">
        <v>0</v>
      </c>
      <c r="X757" s="15">
        <v>0</v>
      </c>
      <c r="Y757" s="15">
        <v>0</v>
      </c>
      <c r="Z757" s="15">
        <v>0</v>
      </c>
      <c r="AA757" s="177">
        <v>0</v>
      </c>
      <c r="AB757" s="15">
        <v>0</v>
      </c>
      <c r="AC757" s="15">
        <v>46.44</v>
      </c>
      <c r="AD757" s="15">
        <v>139.32</v>
      </c>
      <c r="AE757" s="15">
        <v>139.32</v>
      </c>
      <c r="AF757" s="15">
        <v>0</v>
      </c>
      <c r="AG757" s="15">
        <v>139.32</v>
      </c>
      <c r="AH757" s="15">
        <v>0</v>
      </c>
      <c r="AI757" s="15">
        <v>139.32</v>
      </c>
      <c r="AJ757" s="15">
        <v>92.88</v>
      </c>
      <c r="AK757" s="15">
        <v>0</v>
      </c>
      <c r="AL757" s="15"/>
      <c r="AM757" s="189"/>
      <c r="AN757" s="189"/>
      <c r="AO757" s="189">
        <f t="shared" si="126"/>
        <v>696.6</v>
      </c>
      <c r="AP757" s="15">
        <f t="shared" si="127"/>
        <v>77.399999999999977</v>
      </c>
      <c r="AQ757" s="50" t="s">
        <v>1325</v>
      </c>
      <c r="AR757" s="58" t="s">
        <v>1095</v>
      </c>
    </row>
    <row r="758" spans="1:44" s="5" customFormat="1" ht="50.15" customHeight="1">
      <c r="A758" s="207" t="s">
        <v>982</v>
      </c>
      <c r="B758" s="203" t="s">
        <v>978</v>
      </c>
      <c r="C758" s="39" t="s">
        <v>109</v>
      </c>
      <c r="D758" s="203" t="s">
        <v>979</v>
      </c>
      <c r="E758" s="203" t="s">
        <v>980</v>
      </c>
      <c r="F758" s="203" t="s">
        <v>980</v>
      </c>
      <c r="G758" s="39" t="s">
        <v>1104</v>
      </c>
      <c r="H758" s="39" t="s">
        <v>25</v>
      </c>
      <c r="I758" s="202">
        <v>41456</v>
      </c>
      <c r="J758" s="197">
        <v>774</v>
      </c>
      <c r="K758" s="197">
        <f t="shared" si="124"/>
        <v>77.400000000000006</v>
      </c>
      <c r="L758" s="177">
        <f t="shared" si="125"/>
        <v>696.6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0</v>
      </c>
      <c r="X758" s="15">
        <v>0</v>
      </c>
      <c r="Y758" s="15">
        <v>0</v>
      </c>
      <c r="Z758" s="15">
        <v>0</v>
      </c>
      <c r="AA758" s="177">
        <v>0</v>
      </c>
      <c r="AB758" s="15">
        <v>0</v>
      </c>
      <c r="AC758" s="15">
        <v>46.44</v>
      </c>
      <c r="AD758" s="15">
        <v>139.32</v>
      </c>
      <c r="AE758" s="15">
        <v>139.32</v>
      </c>
      <c r="AF758" s="15">
        <v>0</v>
      </c>
      <c r="AG758" s="15">
        <v>139.32</v>
      </c>
      <c r="AH758" s="15">
        <v>0</v>
      </c>
      <c r="AI758" s="15">
        <v>139.32</v>
      </c>
      <c r="AJ758" s="15">
        <v>92.88</v>
      </c>
      <c r="AK758" s="15">
        <v>0</v>
      </c>
      <c r="AL758" s="15"/>
      <c r="AM758" s="189"/>
      <c r="AN758" s="189"/>
      <c r="AO758" s="189">
        <f t="shared" si="126"/>
        <v>696.6</v>
      </c>
      <c r="AP758" s="15">
        <f t="shared" si="127"/>
        <v>77.399999999999977</v>
      </c>
      <c r="AQ758" s="50" t="s">
        <v>1325</v>
      </c>
      <c r="AR758" s="58" t="s">
        <v>1095</v>
      </c>
    </row>
    <row r="759" spans="1:44" s="5" customFormat="1" ht="50.15" customHeight="1">
      <c r="A759" s="207" t="s">
        <v>983</v>
      </c>
      <c r="B759" s="203" t="s">
        <v>978</v>
      </c>
      <c r="C759" s="39" t="s">
        <v>109</v>
      </c>
      <c r="D759" s="203" t="s">
        <v>979</v>
      </c>
      <c r="E759" s="203" t="s">
        <v>980</v>
      </c>
      <c r="F759" s="203" t="s">
        <v>980</v>
      </c>
      <c r="G759" s="39" t="s">
        <v>1104</v>
      </c>
      <c r="H759" s="39" t="s">
        <v>25</v>
      </c>
      <c r="I759" s="202">
        <v>41456</v>
      </c>
      <c r="J759" s="197">
        <v>774</v>
      </c>
      <c r="K759" s="197">
        <f t="shared" si="124"/>
        <v>77.400000000000006</v>
      </c>
      <c r="L759" s="177">
        <f t="shared" si="125"/>
        <v>696.6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5">
        <v>0</v>
      </c>
      <c r="W759" s="15">
        <v>0</v>
      </c>
      <c r="X759" s="15">
        <v>0</v>
      </c>
      <c r="Y759" s="15">
        <v>0</v>
      </c>
      <c r="Z759" s="15">
        <v>0</v>
      </c>
      <c r="AA759" s="177">
        <v>0</v>
      </c>
      <c r="AB759" s="15">
        <v>0</v>
      </c>
      <c r="AC759" s="15">
        <v>46.44</v>
      </c>
      <c r="AD759" s="15">
        <v>139.32</v>
      </c>
      <c r="AE759" s="15">
        <v>139.32</v>
      </c>
      <c r="AF759" s="15">
        <v>0</v>
      </c>
      <c r="AG759" s="15">
        <v>139.32</v>
      </c>
      <c r="AH759" s="15">
        <v>0</v>
      </c>
      <c r="AI759" s="15">
        <v>139.32</v>
      </c>
      <c r="AJ759" s="15">
        <v>92.88</v>
      </c>
      <c r="AK759" s="15">
        <v>0</v>
      </c>
      <c r="AL759" s="15"/>
      <c r="AM759" s="189"/>
      <c r="AN759" s="189"/>
      <c r="AO759" s="189">
        <f t="shared" si="126"/>
        <v>696.6</v>
      </c>
      <c r="AP759" s="15">
        <f t="shared" si="127"/>
        <v>77.399999999999977</v>
      </c>
      <c r="AQ759" s="50" t="s">
        <v>1325</v>
      </c>
      <c r="AR759" s="58" t="s">
        <v>1095</v>
      </c>
    </row>
    <row r="760" spans="1:44" s="5" customFormat="1" ht="50.15" customHeight="1">
      <c r="A760" s="207" t="s">
        <v>984</v>
      </c>
      <c r="B760" s="203" t="s">
        <v>978</v>
      </c>
      <c r="C760" s="39" t="s">
        <v>109</v>
      </c>
      <c r="D760" s="203" t="s">
        <v>979</v>
      </c>
      <c r="E760" s="203" t="s">
        <v>980</v>
      </c>
      <c r="F760" s="203" t="s">
        <v>980</v>
      </c>
      <c r="G760" s="39" t="s">
        <v>1104</v>
      </c>
      <c r="H760" s="39" t="s">
        <v>25</v>
      </c>
      <c r="I760" s="202">
        <v>41456</v>
      </c>
      <c r="J760" s="197">
        <v>774</v>
      </c>
      <c r="K760" s="197">
        <f t="shared" si="124"/>
        <v>77.400000000000006</v>
      </c>
      <c r="L760" s="177">
        <f t="shared" si="125"/>
        <v>696.6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>
        <v>0</v>
      </c>
      <c r="W760" s="15">
        <v>0</v>
      </c>
      <c r="X760" s="15">
        <v>0</v>
      </c>
      <c r="Y760" s="15">
        <v>0</v>
      </c>
      <c r="Z760" s="15">
        <v>0</v>
      </c>
      <c r="AA760" s="177">
        <v>0</v>
      </c>
      <c r="AB760" s="15">
        <v>0</v>
      </c>
      <c r="AC760" s="15">
        <v>46.44</v>
      </c>
      <c r="AD760" s="15">
        <v>139.32</v>
      </c>
      <c r="AE760" s="15">
        <v>139.32</v>
      </c>
      <c r="AF760" s="15">
        <v>0</v>
      </c>
      <c r="AG760" s="15">
        <v>139.32</v>
      </c>
      <c r="AH760" s="15">
        <v>0</v>
      </c>
      <c r="AI760" s="15">
        <v>139.32</v>
      </c>
      <c r="AJ760" s="15">
        <v>92.88</v>
      </c>
      <c r="AK760" s="15">
        <v>0</v>
      </c>
      <c r="AL760" s="15"/>
      <c r="AM760" s="189"/>
      <c r="AN760" s="189"/>
      <c r="AO760" s="189">
        <f t="shared" si="126"/>
        <v>696.6</v>
      </c>
      <c r="AP760" s="15">
        <f t="shared" si="127"/>
        <v>77.399999999999977</v>
      </c>
      <c r="AQ760" s="50" t="s">
        <v>1325</v>
      </c>
      <c r="AR760" s="58" t="s">
        <v>1095</v>
      </c>
    </row>
    <row r="761" spans="1:44" s="5" customFormat="1" ht="50.15" customHeight="1">
      <c r="A761" s="207" t="s">
        <v>985</v>
      </c>
      <c r="B761" s="203" t="s">
        <v>978</v>
      </c>
      <c r="C761" s="39" t="s">
        <v>109</v>
      </c>
      <c r="D761" s="203" t="s">
        <v>979</v>
      </c>
      <c r="E761" s="203" t="s">
        <v>980</v>
      </c>
      <c r="F761" s="203" t="s">
        <v>980</v>
      </c>
      <c r="G761" s="39" t="s">
        <v>1104</v>
      </c>
      <c r="H761" s="39" t="s">
        <v>25</v>
      </c>
      <c r="I761" s="202">
        <v>41456</v>
      </c>
      <c r="J761" s="197">
        <v>774</v>
      </c>
      <c r="K761" s="197">
        <f t="shared" si="124"/>
        <v>77.400000000000006</v>
      </c>
      <c r="L761" s="177">
        <f t="shared" si="125"/>
        <v>696.6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5">
        <v>0</v>
      </c>
      <c r="W761" s="15">
        <v>0</v>
      </c>
      <c r="X761" s="15">
        <v>0</v>
      </c>
      <c r="Y761" s="15">
        <v>0</v>
      </c>
      <c r="Z761" s="15">
        <v>0</v>
      </c>
      <c r="AA761" s="177">
        <v>0</v>
      </c>
      <c r="AB761" s="15">
        <v>0</v>
      </c>
      <c r="AC761" s="15">
        <v>46.44</v>
      </c>
      <c r="AD761" s="15">
        <v>139.32</v>
      </c>
      <c r="AE761" s="15">
        <v>139.32</v>
      </c>
      <c r="AF761" s="15">
        <v>0</v>
      </c>
      <c r="AG761" s="15">
        <v>139.32</v>
      </c>
      <c r="AH761" s="15">
        <v>0</v>
      </c>
      <c r="AI761" s="15">
        <v>139.32</v>
      </c>
      <c r="AJ761" s="15">
        <v>92.88</v>
      </c>
      <c r="AK761" s="15">
        <v>0</v>
      </c>
      <c r="AL761" s="15"/>
      <c r="AM761" s="189"/>
      <c r="AN761" s="189"/>
      <c r="AO761" s="189">
        <f t="shared" si="126"/>
        <v>696.6</v>
      </c>
      <c r="AP761" s="15">
        <f t="shared" si="127"/>
        <v>77.399999999999977</v>
      </c>
      <c r="AQ761" s="50" t="s">
        <v>1325</v>
      </c>
      <c r="AR761" s="58" t="s">
        <v>1095</v>
      </c>
    </row>
    <row r="762" spans="1:44" s="5" customFormat="1" ht="50.15" customHeight="1">
      <c r="A762" s="207" t="s">
        <v>986</v>
      </c>
      <c r="B762" s="203" t="s">
        <v>978</v>
      </c>
      <c r="C762" s="39" t="s">
        <v>109</v>
      </c>
      <c r="D762" s="203" t="s">
        <v>979</v>
      </c>
      <c r="E762" s="203" t="s">
        <v>980</v>
      </c>
      <c r="F762" s="203" t="s">
        <v>980</v>
      </c>
      <c r="G762" s="39" t="s">
        <v>1104</v>
      </c>
      <c r="H762" s="39" t="s">
        <v>25</v>
      </c>
      <c r="I762" s="202">
        <v>41456</v>
      </c>
      <c r="J762" s="197">
        <v>774</v>
      </c>
      <c r="K762" s="197">
        <f t="shared" si="124"/>
        <v>77.400000000000006</v>
      </c>
      <c r="L762" s="177">
        <f t="shared" si="125"/>
        <v>696.6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>
        <v>0</v>
      </c>
      <c r="W762" s="15">
        <v>0</v>
      </c>
      <c r="X762" s="15">
        <v>0</v>
      </c>
      <c r="Y762" s="15">
        <v>0</v>
      </c>
      <c r="Z762" s="15">
        <v>0</v>
      </c>
      <c r="AA762" s="177">
        <v>0</v>
      </c>
      <c r="AB762" s="15">
        <v>0</v>
      </c>
      <c r="AC762" s="15">
        <v>46.44</v>
      </c>
      <c r="AD762" s="15">
        <v>139.32</v>
      </c>
      <c r="AE762" s="15">
        <v>139.32</v>
      </c>
      <c r="AF762" s="15">
        <v>0</v>
      </c>
      <c r="AG762" s="15">
        <v>139.32</v>
      </c>
      <c r="AH762" s="15">
        <v>0</v>
      </c>
      <c r="AI762" s="15">
        <v>139.32</v>
      </c>
      <c r="AJ762" s="15">
        <v>92.88</v>
      </c>
      <c r="AK762" s="15">
        <v>0</v>
      </c>
      <c r="AL762" s="15"/>
      <c r="AM762" s="189"/>
      <c r="AN762" s="189"/>
      <c r="AO762" s="189">
        <f t="shared" si="126"/>
        <v>696.6</v>
      </c>
      <c r="AP762" s="15">
        <f t="shared" si="127"/>
        <v>77.399999999999977</v>
      </c>
      <c r="AQ762" s="50" t="s">
        <v>1325</v>
      </c>
      <c r="AR762" s="58" t="s">
        <v>1095</v>
      </c>
    </row>
    <row r="763" spans="1:44" s="5" customFormat="1" ht="50.15" customHeight="1">
      <c r="A763" s="207" t="s">
        <v>987</v>
      </c>
      <c r="B763" s="203" t="s">
        <v>978</v>
      </c>
      <c r="C763" s="39" t="s">
        <v>109</v>
      </c>
      <c r="D763" s="203" t="s">
        <v>979</v>
      </c>
      <c r="E763" s="203" t="s">
        <v>980</v>
      </c>
      <c r="F763" s="203" t="s">
        <v>980</v>
      </c>
      <c r="G763" s="39" t="s">
        <v>1104</v>
      </c>
      <c r="H763" s="39" t="s">
        <v>25</v>
      </c>
      <c r="I763" s="202">
        <v>41456</v>
      </c>
      <c r="J763" s="197">
        <v>774</v>
      </c>
      <c r="K763" s="197">
        <f t="shared" si="124"/>
        <v>77.400000000000006</v>
      </c>
      <c r="L763" s="177">
        <f t="shared" si="125"/>
        <v>696.6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15">
        <v>0</v>
      </c>
      <c r="X763" s="15">
        <v>0</v>
      </c>
      <c r="Y763" s="15">
        <v>0</v>
      </c>
      <c r="Z763" s="15">
        <v>0</v>
      </c>
      <c r="AA763" s="177">
        <v>0</v>
      </c>
      <c r="AB763" s="15">
        <v>0</v>
      </c>
      <c r="AC763" s="15">
        <v>46.44</v>
      </c>
      <c r="AD763" s="15">
        <v>139.32</v>
      </c>
      <c r="AE763" s="15">
        <v>139.32</v>
      </c>
      <c r="AF763" s="15">
        <v>0</v>
      </c>
      <c r="AG763" s="15">
        <v>139.32</v>
      </c>
      <c r="AH763" s="15">
        <v>0</v>
      </c>
      <c r="AI763" s="15">
        <v>139.32</v>
      </c>
      <c r="AJ763" s="15">
        <v>92.88</v>
      </c>
      <c r="AK763" s="15">
        <v>0</v>
      </c>
      <c r="AL763" s="15"/>
      <c r="AM763" s="189"/>
      <c r="AN763" s="189"/>
      <c r="AO763" s="189">
        <f t="shared" si="126"/>
        <v>696.6</v>
      </c>
      <c r="AP763" s="15">
        <f t="shared" si="127"/>
        <v>77.399999999999977</v>
      </c>
      <c r="AQ763" s="50" t="s">
        <v>1325</v>
      </c>
      <c r="AR763" s="58" t="s">
        <v>1095</v>
      </c>
    </row>
    <row r="764" spans="1:44" s="5" customFormat="1" ht="50.15" customHeight="1">
      <c r="A764" s="207" t="s">
        <v>988</v>
      </c>
      <c r="B764" s="203" t="s">
        <v>978</v>
      </c>
      <c r="C764" s="39" t="s">
        <v>109</v>
      </c>
      <c r="D764" s="203" t="s">
        <v>979</v>
      </c>
      <c r="E764" s="203" t="s">
        <v>980</v>
      </c>
      <c r="F764" s="203" t="s">
        <v>980</v>
      </c>
      <c r="G764" s="39" t="s">
        <v>1104</v>
      </c>
      <c r="H764" s="39" t="s">
        <v>25</v>
      </c>
      <c r="I764" s="202">
        <v>41456</v>
      </c>
      <c r="J764" s="197">
        <v>774</v>
      </c>
      <c r="K764" s="197">
        <f t="shared" si="124"/>
        <v>77.400000000000006</v>
      </c>
      <c r="L764" s="177">
        <f t="shared" si="125"/>
        <v>696.6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15">
        <v>0</v>
      </c>
      <c r="X764" s="15">
        <v>0</v>
      </c>
      <c r="Y764" s="15">
        <v>0</v>
      </c>
      <c r="Z764" s="15">
        <v>0</v>
      </c>
      <c r="AA764" s="177">
        <v>0</v>
      </c>
      <c r="AB764" s="15">
        <v>0</v>
      </c>
      <c r="AC764" s="15">
        <v>46.44</v>
      </c>
      <c r="AD764" s="15">
        <v>139.32</v>
      </c>
      <c r="AE764" s="15">
        <v>139.32</v>
      </c>
      <c r="AF764" s="15">
        <v>0</v>
      </c>
      <c r="AG764" s="15">
        <v>139.32</v>
      </c>
      <c r="AH764" s="15">
        <v>0</v>
      </c>
      <c r="AI764" s="15">
        <v>139.32</v>
      </c>
      <c r="AJ764" s="15">
        <v>92.88</v>
      </c>
      <c r="AK764" s="15">
        <v>0</v>
      </c>
      <c r="AL764" s="15"/>
      <c r="AM764" s="189"/>
      <c r="AN764" s="189"/>
      <c r="AO764" s="189">
        <f t="shared" si="126"/>
        <v>696.6</v>
      </c>
      <c r="AP764" s="15">
        <f t="shared" si="127"/>
        <v>77.399999999999977</v>
      </c>
      <c r="AQ764" s="50" t="s">
        <v>1325</v>
      </c>
      <c r="AR764" s="58" t="s">
        <v>1095</v>
      </c>
    </row>
    <row r="765" spans="1:44" s="5" customFormat="1" ht="50.15" customHeight="1">
      <c r="A765" s="207" t="s">
        <v>989</v>
      </c>
      <c r="B765" s="203" t="s">
        <v>978</v>
      </c>
      <c r="C765" s="39" t="s">
        <v>109</v>
      </c>
      <c r="D765" s="203" t="s">
        <v>979</v>
      </c>
      <c r="E765" s="203" t="s">
        <v>980</v>
      </c>
      <c r="F765" s="203" t="s">
        <v>980</v>
      </c>
      <c r="G765" s="39" t="s">
        <v>1104</v>
      </c>
      <c r="H765" s="39" t="s">
        <v>25</v>
      </c>
      <c r="I765" s="202">
        <v>41456</v>
      </c>
      <c r="J765" s="197">
        <v>774</v>
      </c>
      <c r="K765" s="197">
        <f t="shared" si="124"/>
        <v>77.400000000000006</v>
      </c>
      <c r="L765" s="177">
        <f t="shared" si="125"/>
        <v>696.6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0</v>
      </c>
      <c r="X765" s="15">
        <v>0</v>
      </c>
      <c r="Y765" s="15">
        <v>0</v>
      </c>
      <c r="Z765" s="15">
        <v>0</v>
      </c>
      <c r="AA765" s="177">
        <v>0</v>
      </c>
      <c r="AB765" s="15">
        <v>0</v>
      </c>
      <c r="AC765" s="15">
        <v>46.44</v>
      </c>
      <c r="AD765" s="15">
        <v>139.32</v>
      </c>
      <c r="AE765" s="15">
        <v>139.32</v>
      </c>
      <c r="AF765" s="15">
        <v>0</v>
      </c>
      <c r="AG765" s="15">
        <v>139.32</v>
      </c>
      <c r="AH765" s="15">
        <v>0</v>
      </c>
      <c r="AI765" s="15">
        <v>139.32</v>
      </c>
      <c r="AJ765" s="15">
        <v>92.88</v>
      </c>
      <c r="AK765" s="15">
        <v>0</v>
      </c>
      <c r="AL765" s="15"/>
      <c r="AM765" s="189"/>
      <c r="AN765" s="189"/>
      <c r="AO765" s="189">
        <f t="shared" si="126"/>
        <v>696.6</v>
      </c>
      <c r="AP765" s="15">
        <f t="shared" si="127"/>
        <v>77.399999999999977</v>
      </c>
      <c r="AQ765" s="50" t="s">
        <v>1325</v>
      </c>
      <c r="AR765" s="58" t="s">
        <v>1095</v>
      </c>
    </row>
    <row r="766" spans="1:44" s="5" customFormat="1" ht="50.15" customHeight="1">
      <c r="A766" s="207" t="s">
        <v>990</v>
      </c>
      <c r="B766" s="203" t="s">
        <v>978</v>
      </c>
      <c r="C766" s="39" t="s">
        <v>109</v>
      </c>
      <c r="D766" s="203" t="s">
        <v>979</v>
      </c>
      <c r="E766" s="203" t="s">
        <v>980</v>
      </c>
      <c r="F766" s="203" t="s">
        <v>980</v>
      </c>
      <c r="G766" s="39" t="s">
        <v>1104</v>
      </c>
      <c r="H766" s="39" t="s">
        <v>25</v>
      </c>
      <c r="I766" s="202">
        <v>41456</v>
      </c>
      <c r="J766" s="197">
        <v>774</v>
      </c>
      <c r="K766" s="197">
        <f t="shared" si="124"/>
        <v>77.400000000000006</v>
      </c>
      <c r="L766" s="177">
        <f t="shared" si="125"/>
        <v>696.6</v>
      </c>
      <c r="M766" s="15">
        <v>0</v>
      </c>
      <c r="N766" s="15">
        <v>0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15">
        <v>0</v>
      </c>
      <c r="X766" s="15">
        <v>0</v>
      </c>
      <c r="Y766" s="15">
        <v>0</v>
      </c>
      <c r="Z766" s="15">
        <v>0</v>
      </c>
      <c r="AA766" s="177">
        <v>0</v>
      </c>
      <c r="AB766" s="15">
        <v>0</v>
      </c>
      <c r="AC766" s="15">
        <v>46.44</v>
      </c>
      <c r="AD766" s="15">
        <v>139.32</v>
      </c>
      <c r="AE766" s="15">
        <v>139.32</v>
      </c>
      <c r="AF766" s="15">
        <v>0</v>
      </c>
      <c r="AG766" s="15">
        <v>139.32</v>
      </c>
      <c r="AH766" s="15">
        <v>0</v>
      </c>
      <c r="AI766" s="15">
        <v>139.32</v>
      </c>
      <c r="AJ766" s="15">
        <v>92.88</v>
      </c>
      <c r="AK766" s="15">
        <v>0</v>
      </c>
      <c r="AL766" s="15"/>
      <c r="AM766" s="189"/>
      <c r="AN766" s="189"/>
      <c r="AO766" s="189">
        <f t="shared" si="126"/>
        <v>696.6</v>
      </c>
      <c r="AP766" s="15">
        <f t="shared" si="127"/>
        <v>77.399999999999977</v>
      </c>
      <c r="AQ766" s="50" t="s">
        <v>1325</v>
      </c>
      <c r="AR766" s="58" t="s">
        <v>1095</v>
      </c>
    </row>
    <row r="767" spans="1:44" s="5" customFormat="1" ht="50.15" customHeight="1">
      <c r="A767" s="207" t="s">
        <v>991</v>
      </c>
      <c r="B767" s="203" t="s">
        <v>978</v>
      </c>
      <c r="C767" s="39" t="s">
        <v>109</v>
      </c>
      <c r="D767" s="203" t="s">
        <v>979</v>
      </c>
      <c r="E767" s="203" t="s">
        <v>980</v>
      </c>
      <c r="F767" s="203" t="s">
        <v>980</v>
      </c>
      <c r="G767" s="39" t="s">
        <v>1104</v>
      </c>
      <c r="H767" s="39" t="s">
        <v>25</v>
      </c>
      <c r="I767" s="202">
        <v>41456</v>
      </c>
      <c r="J767" s="197">
        <v>774</v>
      </c>
      <c r="K767" s="197">
        <f t="shared" si="124"/>
        <v>77.400000000000006</v>
      </c>
      <c r="L767" s="177">
        <f t="shared" si="125"/>
        <v>696.6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0</v>
      </c>
      <c r="X767" s="15">
        <v>0</v>
      </c>
      <c r="Y767" s="15">
        <v>0</v>
      </c>
      <c r="Z767" s="15">
        <v>0</v>
      </c>
      <c r="AA767" s="177">
        <v>0</v>
      </c>
      <c r="AB767" s="15">
        <v>0</v>
      </c>
      <c r="AC767" s="15">
        <v>46.44</v>
      </c>
      <c r="AD767" s="15">
        <v>139.32</v>
      </c>
      <c r="AE767" s="15">
        <v>139.32</v>
      </c>
      <c r="AF767" s="15">
        <v>0</v>
      </c>
      <c r="AG767" s="15">
        <v>139.32</v>
      </c>
      <c r="AH767" s="15">
        <v>0</v>
      </c>
      <c r="AI767" s="15">
        <v>139.32</v>
      </c>
      <c r="AJ767" s="15">
        <v>92.88</v>
      </c>
      <c r="AK767" s="15">
        <v>0</v>
      </c>
      <c r="AL767" s="15"/>
      <c r="AM767" s="189"/>
      <c r="AN767" s="189"/>
      <c r="AO767" s="189">
        <f t="shared" si="126"/>
        <v>696.6</v>
      </c>
      <c r="AP767" s="15">
        <f t="shared" si="127"/>
        <v>77.399999999999977</v>
      </c>
      <c r="AQ767" s="50" t="s">
        <v>1325</v>
      </c>
      <c r="AR767" s="58" t="s">
        <v>1095</v>
      </c>
    </row>
    <row r="768" spans="1:44" s="5" customFormat="1" ht="50.15" customHeight="1">
      <c r="A768" s="207" t="s">
        <v>992</v>
      </c>
      <c r="B768" s="203" t="s">
        <v>978</v>
      </c>
      <c r="C768" s="39" t="s">
        <v>109</v>
      </c>
      <c r="D768" s="203" t="s">
        <v>979</v>
      </c>
      <c r="E768" s="203" t="s">
        <v>980</v>
      </c>
      <c r="F768" s="203" t="s">
        <v>980</v>
      </c>
      <c r="G768" s="39" t="s">
        <v>1104</v>
      </c>
      <c r="H768" s="39" t="s">
        <v>25</v>
      </c>
      <c r="I768" s="202">
        <v>41456</v>
      </c>
      <c r="J768" s="197">
        <v>774</v>
      </c>
      <c r="K768" s="197">
        <f t="shared" si="124"/>
        <v>77.400000000000006</v>
      </c>
      <c r="L768" s="177">
        <f t="shared" si="125"/>
        <v>696.6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15">
        <v>0</v>
      </c>
      <c r="X768" s="15">
        <v>0</v>
      </c>
      <c r="Y768" s="15">
        <v>0</v>
      </c>
      <c r="Z768" s="15">
        <v>0</v>
      </c>
      <c r="AA768" s="177">
        <v>0</v>
      </c>
      <c r="AB768" s="15">
        <v>0</v>
      </c>
      <c r="AC768" s="15">
        <v>46.44</v>
      </c>
      <c r="AD768" s="15">
        <v>139.32</v>
      </c>
      <c r="AE768" s="15">
        <v>139.32</v>
      </c>
      <c r="AF768" s="15">
        <v>0</v>
      </c>
      <c r="AG768" s="15">
        <v>139.32</v>
      </c>
      <c r="AH768" s="15">
        <v>0</v>
      </c>
      <c r="AI768" s="15">
        <v>139.32</v>
      </c>
      <c r="AJ768" s="15">
        <v>92.88</v>
      </c>
      <c r="AK768" s="15">
        <v>0</v>
      </c>
      <c r="AL768" s="15"/>
      <c r="AM768" s="189"/>
      <c r="AN768" s="189"/>
      <c r="AO768" s="189">
        <f t="shared" si="126"/>
        <v>696.6</v>
      </c>
      <c r="AP768" s="15">
        <f t="shared" si="127"/>
        <v>77.399999999999977</v>
      </c>
      <c r="AQ768" s="50" t="s">
        <v>1325</v>
      </c>
      <c r="AR768" s="58" t="s">
        <v>1095</v>
      </c>
    </row>
    <row r="769" spans="1:44" s="5" customFormat="1" ht="50.15" customHeight="1">
      <c r="A769" s="207" t="s">
        <v>993</v>
      </c>
      <c r="B769" s="203" t="s">
        <v>978</v>
      </c>
      <c r="C769" s="39" t="s">
        <v>109</v>
      </c>
      <c r="D769" s="203" t="s">
        <v>979</v>
      </c>
      <c r="E769" s="203" t="s">
        <v>980</v>
      </c>
      <c r="F769" s="203" t="s">
        <v>980</v>
      </c>
      <c r="G769" s="39" t="s">
        <v>1104</v>
      </c>
      <c r="H769" s="39" t="s">
        <v>25</v>
      </c>
      <c r="I769" s="202">
        <v>41456</v>
      </c>
      <c r="J769" s="197">
        <v>774</v>
      </c>
      <c r="K769" s="197">
        <f t="shared" si="124"/>
        <v>77.400000000000006</v>
      </c>
      <c r="L769" s="177">
        <f t="shared" si="125"/>
        <v>696.6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15">
        <v>0</v>
      </c>
      <c r="X769" s="15">
        <v>0</v>
      </c>
      <c r="Y769" s="15">
        <v>0</v>
      </c>
      <c r="Z769" s="15">
        <v>0</v>
      </c>
      <c r="AA769" s="177">
        <v>0</v>
      </c>
      <c r="AB769" s="15">
        <v>0</v>
      </c>
      <c r="AC769" s="15">
        <v>46.44</v>
      </c>
      <c r="AD769" s="15">
        <v>139.32</v>
      </c>
      <c r="AE769" s="15">
        <v>139.32</v>
      </c>
      <c r="AF769" s="15">
        <v>0</v>
      </c>
      <c r="AG769" s="15">
        <v>139.32</v>
      </c>
      <c r="AH769" s="15">
        <v>0</v>
      </c>
      <c r="AI769" s="15">
        <v>139.32</v>
      </c>
      <c r="AJ769" s="15">
        <v>92.88</v>
      </c>
      <c r="AK769" s="15">
        <v>0</v>
      </c>
      <c r="AL769" s="15"/>
      <c r="AM769" s="189"/>
      <c r="AN769" s="189"/>
      <c r="AO769" s="189">
        <f t="shared" si="126"/>
        <v>696.6</v>
      </c>
      <c r="AP769" s="15">
        <f t="shared" si="127"/>
        <v>77.399999999999977</v>
      </c>
      <c r="AQ769" s="50" t="s">
        <v>1325</v>
      </c>
      <c r="AR769" s="58" t="s">
        <v>1095</v>
      </c>
    </row>
    <row r="770" spans="1:44" s="5" customFormat="1" ht="50.15" customHeight="1">
      <c r="A770" s="207" t="s">
        <v>994</v>
      </c>
      <c r="B770" s="203" t="s">
        <v>978</v>
      </c>
      <c r="C770" s="39" t="s">
        <v>109</v>
      </c>
      <c r="D770" s="203" t="s">
        <v>979</v>
      </c>
      <c r="E770" s="203" t="s">
        <v>980</v>
      </c>
      <c r="F770" s="203" t="s">
        <v>980</v>
      </c>
      <c r="G770" s="39" t="s">
        <v>1104</v>
      </c>
      <c r="H770" s="39" t="s">
        <v>25</v>
      </c>
      <c r="I770" s="202">
        <v>41456</v>
      </c>
      <c r="J770" s="197">
        <v>774</v>
      </c>
      <c r="K770" s="197">
        <f t="shared" si="124"/>
        <v>77.400000000000006</v>
      </c>
      <c r="L770" s="177">
        <f t="shared" si="125"/>
        <v>696.6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  <c r="Z770" s="15">
        <v>0</v>
      </c>
      <c r="AA770" s="177">
        <v>0</v>
      </c>
      <c r="AB770" s="15">
        <v>0</v>
      </c>
      <c r="AC770" s="15">
        <v>46.44</v>
      </c>
      <c r="AD770" s="15">
        <v>139.32</v>
      </c>
      <c r="AE770" s="15">
        <v>139.32</v>
      </c>
      <c r="AF770" s="15">
        <v>0</v>
      </c>
      <c r="AG770" s="15">
        <v>139.32</v>
      </c>
      <c r="AH770" s="15">
        <v>0</v>
      </c>
      <c r="AI770" s="15">
        <v>139.32</v>
      </c>
      <c r="AJ770" s="15">
        <v>92.88</v>
      </c>
      <c r="AK770" s="15">
        <v>0</v>
      </c>
      <c r="AL770" s="15"/>
      <c r="AM770" s="189"/>
      <c r="AN770" s="189"/>
      <c r="AO770" s="189">
        <f t="shared" si="126"/>
        <v>696.6</v>
      </c>
      <c r="AP770" s="15">
        <f t="shared" si="127"/>
        <v>77.399999999999977</v>
      </c>
      <c r="AQ770" s="50" t="s">
        <v>1325</v>
      </c>
      <c r="AR770" s="58" t="s">
        <v>1095</v>
      </c>
    </row>
    <row r="771" spans="1:44" s="5" customFormat="1" ht="50.15" customHeight="1">
      <c r="A771" s="207" t="s">
        <v>995</v>
      </c>
      <c r="B771" s="203" t="s">
        <v>978</v>
      </c>
      <c r="C771" s="39" t="s">
        <v>109</v>
      </c>
      <c r="D771" s="203" t="s">
        <v>979</v>
      </c>
      <c r="E771" s="203" t="s">
        <v>980</v>
      </c>
      <c r="F771" s="203" t="s">
        <v>980</v>
      </c>
      <c r="G771" s="39" t="s">
        <v>1104</v>
      </c>
      <c r="H771" s="39" t="s">
        <v>25</v>
      </c>
      <c r="I771" s="202">
        <v>41456</v>
      </c>
      <c r="J771" s="197">
        <v>932</v>
      </c>
      <c r="K771" s="197">
        <f t="shared" si="124"/>
        <v>93.2</v>
      </c>
      <c r="L771" s="177">
        <f t="shared" si="125"/>
        <v>838.8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  <c r="Z771" s="15">
        <v>0</v>
      </c>
      <c r="AA771" s="177">
        <v>0</v>
      </c>
      <c r="AB771" s="15">
        <v>0</v>
      </c>
      <c r="AC771" s="15">
        <v>55.92</v>
      </c>
      <c r="AD771" s="15">
        <v>167.76</v>
      </c>
      <c r="AE771" s="15">
        <v>167.76</v>
      </c>
      <c r="AF771" s="15">
        <v>0</v>
      </c>
      <c r="AG771" s="15">
        <v>167.76</v>
      </c>
      <c r="AH771" s="15">
        <v>0</v>
      </c>
      <c r="AI771" s="15">
        <v>167.76</v>
      </c>
      <c r="AJ771" s="15">
        <v>111.84</v>
      </c>
      <c r="AK771" s="15">
        <v>0</v>
      </c>
      <c r="AL771" s="15"/>
      <c r="AM771" s="189"/>
      <c r="AN771" s="189"/>
      <c r="AO771" s="189">
        <f t="shared" si="126"/>
        <v>838.80000000000007</v>
      </c>
      <c r="AP771" s="15">
        <f t="shared" si="127"/>
        <v>93.199999999999932</v>
      </c>
      <c r="AQ771" s="50" t="s">
        <v>1325</v>
      </c>
      <c r="AR771" s="58" t="s">
        <v>1095</v>
      </c>
    </row>
    <row r="772" spans="1:44" s="5" customFormat="1" ht="50.15" customHeight="1">
      <c r="A772" s="174" t="s">
        <v>574</v>
      </c>
      <c r="B772" s="39" t="s">
        <v>575</v>
      </c>
      <c r="C772" s="14" t="s">
        <v>576</v>
      </c>
      <c r="D772" s="39" t="s">
        <v>496</v>
      </c>
      <c r="E772" s="39" t="s">
        <v>497</v>
      </c>
      <c r="F772" s="39" t="s">
        <v>392</v>
      </c>
      <c r="G772" s="39" t="s">
        <v>1104</v>
      </c>
      <c r="H772" s="39" t="s">
        <v>577</v>
      </c>
      <c r="I772" s="202">
        <v>40513</v>
      </c>
      <c r="J772" s="177">
        <v>125543.9</v>
      </c>
      <c r="K772" s="15">
        <f t="shared" si="124"/>
        <v>12554.39</v>
      </c>
      <c r="L772" s="15">
        <f t="shared" si="125"/>
        <v>112989.51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  <c r="Z772" s="15">
        <v>22597.9</v>
      </c>
      <c r="AA772" s="15">
        <v>22597.9</v>
      </c>
      <c r="AB772" s="15">
        <v>0</v>
      </c>
      <c r="AC772" s="15">
        <v>22597.9</v>
      </c>
      <c r="AD772" s="15">
        <v>22597.9</v>
      </c>
      <c r="AE772" s="15">
        <v>22597.91</v>
      </c>
      <c r="AF772" s="15">
        <v>0</v>
      </c>
      <c r="AG772" s="15">
        <v>0</v>
      </c>
      <c r="AH772" s="15">
        <v>0</v>
      </c>
      <c r="AI772" s="15">
        <v>0</v>
      </c>
      <c r="AJ772" s="15">
        <v>0</v>
      </c>
      <c r="AK772" s="15">
        <v>0</v>
      </c>
      <c r="AL772" s="15"/>
      <c r="AM772" s="189"/>
      <c r="AN772" s="189"/>
      <c r="AO772" s="189">
        <f t="shared" si="126"/>
        <v>112989.51000000001</v>
      </c>
      <c r="AP772" s="15">
        <f t="shared" si="127"/>
        <v>12554.389999999985</v>
      </c>
      <c r="AQ772" s="50" t="s">
        <v>1763</v>
      </c>
      <c r="AR772" s="58" t="s">
        <v>1826</v>
      </c>
    </row>
    <row r="773" spans="1:44" s="5" customFormat="1" ht="50.15" customHeight="1">
      <c r="A773" s="174" t="s">
        <v>578</v>
      </c>
      <c r="B773" s="39" t="s">
        <v>575</v>
      </c>
      <c r="C773" s="14" t="s">
        <v>576</v>
      </c>
      <c r="D773" s="39" t="s">
        <v>496</v>
      </c>
      <c r="E773" s="39" t="s">
        <v>497</v>
      </c>
      <c r="F773" s="39" t="s">
        <v>392</v>
      </c>
      <c r="G773" s="39" t="s">
        <v>1104</v>
      </c>
      <c r="H773" s="39" t="s">
        <v>577</v>
      </c>
      <c r="I773" s="202">
        <v>40878</v>
      </c>
      <c r="J773" s="177">
        <v>129791.8</v>
      </c>
      <c r="K773" s="15">
        <f t="shared" si="124"/>
        <v>12979.18</v>
      </c>
      <c r="L773" s="15">
        <f t="shared" si="125"/>
        <v>116812.62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  <c r="Z773" s="15">
        <v>0</v>
      </c>
      <c r="AA773" s="15">
        <v>22597.9</v>
      </c>
      <c r="AB773" s="15">
        <v>0</v>
      </c>
      <c r="AC773" s="15">
        <v>22597.9</v>
      </c>
      <c r="AD773" s="15">
        <v>22597.9</v>
      </c>
      <c r="AE773" s="15">
        <v>22597.9</v>
      </c>
      <c r="AF773" s="15">
        <v>3058.48</v>
      </c>
      <c r="AG773" s="15">
        <v>23362.54</v>
      </c>
      <c r="AH773" s="15">
        <v>0</v>
      </c>
      <c r="AI773" s="15">
        <v>0</v>
      </c>
      <c r="AJ773" s="15">
        <v>0</v>
      </c>
      <c r="AK773" s="15">
        <v>0</v>
      </c>
      <c r="AL773" s="15"/>
      <c r="AM773" s="189"/>
      <c r="AN773" s="189"/>
      <c r="AO773" s="189">
        <f t="shared" si="126"/>
        <v>116812.62</v>
      </c>
      <c r="AP773" s="15">
        <f t="shared" si="127"/>
        <v>12979.180000000008</v>
      </c>
      <c r="AQ773" s="50" t="s">
        <v>1763</v>
      </c>
      <c r="AR773" s="58" t="s">
        <v>1826</v>
      </c>
    </row>
    <row r="774" spans="1:44" s="5" customFormat="1" ht="50.15" customHeight="1">
      <c r="A774" s="190" t="s">
        <v>570</v>
      </c>
      <c r="B774" s="14" t="s">
        <v>571</v>
      </c>
      <c r="C774" s="14" t="s">
        <v>572</v>
      </c>
      <c r="D774" s="14" t="s">
        <v>573</v>
      </c>
      <c r="E774" s="14" t="s">
        <v>430</v>
      </c>
      <c r="F774" s="14" t="s">
        <v>406</v>
      </c>
      <c r="G774" s="39" t="s">
        <v>1104</v>
      </c>
      <c r="H774" s="14" t="s">
        <v>10</v>
      </c>
      <c r="I774" s="202">
        <v>35765</v>
      </c>
      <c r="J774" s="15">
        <v>765.11</v>
      </c>
      <c r="K774" s="15">
        <f t="shared" si="124"/>
        <v>76.51100000000001</v>
      </c>
      <c r="L774" s="15">
        <f t="shared" si="125"/>
        <v>688.59900000000005</v>
      </c>
      <c r="M774" s="15">
        <v>0</v>
      </c>
      <c r="N774" s="15">
        <v>167.95</v>
      </c>
      <c r="O774" s="15">
        <v>167.95</v>
      </c>
      <c r="P774" s="15">
        <v>167.95</v>
      </c>
      <c r="Q774" s="15">
        <v>167.95</v>
      </c>
      <c r="R774" s="15">
        <v>16.8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  <c r="Z774" s="15">
        <v>0</v>
      </c>
      <c r="AA774" s="15">
        <v>0</v>
      </c>
      <c r="AB774" s="15">
        <v>0</v>
      </c>
      <c r="AC774" s="15">
        <v>0</v>
      </c>
      <c r="AD774" s="15">
        <v>0</v>
      </c>
      <c r="AE774" s="15">
        <v>0</v>
      </c>
      <c r="AF774" s="15">
        <v>0</v>
      </c>
      <c r="AG774" s="15">
        <v>0</v>
      </c>
      <c r="AH774" s="15">
        <v>0</v>
      </c>
      <c r="AI774" s="15">
        <v>0</v>
      </c>
      <c r="AJ774" s="15">
        <v>0</v>
      </c>
      <c r="AK774" s="15">
        <v>0</v>
      </c>
      <c r="AL774" s="15"/>
      <c r="AM774" s="189"/>
      <c r="AN774" s="189"/>
      <c r="AO774" s="189">
        <f t="shared" si="126"/>
        <v>688.59999999999991</v>
      </c>
      <c r="AP774" s="15">
        <f t="shared" si="127"/>
        <v>76.510000000000105</v>
      </c>
      <c r="AQ774" s="50" t="s">
        <v>1317</v>
      </c>
      <c r="AR774" s="58" t="s">
        <v>335</v>
      </c>
    </row>
    <row r="775" spans="1:44" s="5" customFormat="1" ht="79.5" customHeight="1">
      <c r="A775" s="190" t="s">
        <v>593</v>
      </c>
      <c r="B775" s="14" t="s">
        <v>594</v>
      </c>
      <c r="C775" s="14" t="s">
        <v>595</v>
      </c>
      <c r="D775" s="14" t="s">
        <v>496</v>
      </c>
      <c r="E775" s="14" t="s">
        <v>430</v>
      </c>
      <c r="F775" s="14" t="s">
        <v>406</v>
      </c>
      <c r="G775" s="39" t="s">
        <v>1104</v>
      </c>
      <c r="H775" s="14" t="s">
        <v>30</v>
      </c>
      <c r="I775" s="202">
        <v>35765</v>
      </c>
      <c r="J775" s="15">
        <v>562.20000000000005</v>
      </c>
      <c r="K775" s="15">
        <f t="shared" si="124"/>
        <v>56.220000000000006</v>
      </c>
      <c r="L775" s="15">
        <f t="shared" si="125"/>
        <v>505.98</v>
      </c>
      <c r="M775" s="15">
        <v>0</v>
      </c>
      <c r="N775" s="15">
        <v>123.41</v>
      </c>
      <c r="O775" s="15">
        <v>123.41</v>
      </c>
      <c r="P775" s="15">
        <v>123.41</v>
      </c>
      <c r="Q775" s="15">
        <v>123.41</v>
      </c>
      <c r="R775" s="15">
        <v>0</v>
      </c>
      <c r="S775" s="15">
        <v>0</v>
      </c>
      <c r="T775" s="15">
        <v>12.33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  <c r="Z775" s="15">
        <v>0</v>
      </c>
      <c r="AA775" s="15">
        <v>0</v>
      </c>
      <c r="AB775" s="15">
        <v>0</v>
      </c>
      <c r="AC775" s="15">
        <v>0</v>
      </c>
      <c r="AD775" s="15">
        <v>0</v>
      </c>
      <c r="AE775" s="15">
        <v>0</v>
      </c>
      <c r="AF775" s="15">
        <v>0</v>
      </c>
      <c r="AG775" s="15">
        <v>0</v>
      </c>
      <c r="AH775" s="15">
        <v>0</v>
      </c>
      <c r="AI775" s="15">
        <v>0</v>
      </c>
      <c r="AJ775" s="15">
        <v>0</v>
      </c>
      <c r="AK775" s="15">
        <v>0</v>
      </c>
      <c r="AL775" s="15"/>
      <c r="AM775" s="15"/>
      <c r="AN775" s="15"/>
      <c r="AO775" s="189">
        <f t="shared" si="126"/>
        <v>505.96999999999997</v>
      </c>
      <c r="AP775" s="15">
        <f t="shared" si="127"/>
        <v>56.230000000000075</v>
      </c>
      <c r="AQ775" s="56" t="s">
        <v>1317</v>
      </c>
      <c r="AR775" s="57" t="s">
        <v>596</v>
      </c>
    </row>
    <row r="776" spans="1:44" s="5" customFormat="1" ht="50.15" customHeight="1">
      <c r="A776" s="190" t="s">
        <v>597</v>
      </c>
      <c r="B776" s="14" t="s">
        <v>598</v>
      </c>
      <c r="C776" s="14" t="s">
        <v>599</v>
      </c>
      <c r="D776" s="14" t="s">
        <v>600</v>
      </c>
      <c r="E776" s="14" t="s">
        <v>430</v>
      </c>
      <c r="F776" s="14" t="s">
        <v>601</v>
      </c>
      <c r="G776" s="39" t="s">
        <v>1104</v>
      </c>
      <c r="H776" s="14" t="s">
        <v>102</v>
      </c>
      <c r="I776" s="202">
        <v>39295</v>
      </c>
      <c r="J776" s="15">
        <v>1839.2</v>
      </c>
      <c r="K776" s="15">
        <f t="shared" si="124"/>
        <v>183.92000000000002</v>
      </c>
      <c r="L776" s="15">
        <f t="shared" si="125"/>
        <v>1655.28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110.35</v>
      </c>
      <c r="W776" s="15">
        <v>331.06</v>
      </c>
      <c r="X776" s="15">
        <v>331.06</v>
      </c>
      <c r="Y776" s="15">
        <v>331.06</v>
      </c>
      <c r="Z776" s="15">
        <v>331.06</v>
      </c>
      <c r="AA776" s="15">
        <v>220.69</v>
      </c>
      <c r="AB776" s="15">
        <v>0</v>
      </c>
      <c r="AC776" s="15">
        <v>0</v>
      </c>
      <c r="AD776" s="15">
        <v>0</v>
      </c>
      <c r="AE776" s="15">
        <v>0</v>
      </c>
      <c r="AF776" s="15">
        <v>0</v>
      </c>
      <c r="AG776" s="15">
        <v>0</v>
      </c>
      <c r="AH776" s="15">
        <v>0</v>
      </c>
      <c r="AI776" s="15">
        <v>0</v>
      </c>
      <c r="AJ776" s="15">
        <v>0</v>
      </c>
      <c r="AK776" s="15">
        <v>0</v>
      </c>
      <c r="AL776" s="15"/>
      <c r="AM776" s="15"/>
      <c r="AN776" s="15"/>
      <c r="AO776" s="189">
        <f t="shared" si="126"/>
        <v>1655.28</v>
      </c>
      <c r="AP776" s="15">
        <f t="shared" si="127"/>
        <v>183.92000000000007</v>
      </c>
      <c r="AQ776" s="50" t="s">
        <v>1317</v>
      </c>
      <c r="AR776" s="58" t="s">
        <v>335</v>
      </c>
    </row>
    <row r="777" spans="1:44" s="5" customFormat="1" ht="50.15" customHeight="1">
      <c r="A777" s="190" t="s">
        <v>603</v>
      </c>
      <c r="B777" s="14" t="s">
        <v>604</v>
      </c>
      <c r="C777" s="14" t="s">
        <v>602</v>
      </c>
      <c r="D777" s="14" t="s">
        <v>605</v>
      </c>
      <c r="E777" s="14" t="s">
        <v>497</v>
      </c>
      <c r="F777" s="14" t="s">
        <v>392</v>
      </c>
      <c r="G777" s="39" t="s">
        <v>1104</v>
      </c>
      <c r="H777" s="14" t="s">
        <v>606</v>
      </c>
      <c r="I777" s="202">
        <v>40848</v>
      </c>
      <c r="J777" s="15">
        <v>869</v>
      </c>
      <c r="K777" s="15">
        <f t="shared" si="124"/>
        <v>86.9</v>
      </c>
      <c r="L777" s="15">
        <f t="shared" si="125"/>
        <v>782.1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  <c r="Z777" s="15">
        <v>13.14</v>
      </c>
      <c r="AA777" s="15">
        <v>156.41999999999999</v>
      </c>
      <c r="AB777" s="15">
        <v>0</v>
      </c>
      <c r="AC777" s="15">
        <v>156.41999999999999</v>
      </c>
      <c r="AD777" s="15">
        <v>156.41999999999999</v>
      </c>
      <c r="AE777" s="15">
        <v>156.41999999999999</v>
      </c>
      <c r="AF777" s="15">
        <v>0</v>
      </c>
      <c r="AG777" s="15">
        <v>143.28</v>
      </c>
      <c r="AH777" s="15">
        <v>0</v>
      </c>
      <c r="AI777" s="15">
        <v>0</v>
      </c>
      <c r="AJ777" s="15">
        <v>0</v>
      </c>
      <c r="AK777" s="15">
        <v>0</v>
      </c>
      <c r="AL777" s="15"/>
      <c r="AM777" s="15"/>
      <c r="AN777" s="15"/>
      <c r="AO777" s="189">
        <f t="shared" si="126"/>
        <v>782.09999999999991</v>
      </c>
      <c r="AP777" s="15">
        <f t="shared" si="127"/>
        <v>86.900000000000091</v>
      </c>
      <c r="AQ777" s="50" t="s">
        <v>1300</v>
      </c>
      <c r="AR777" s="58" t="s">
        <v>1362</v>
      </c>
    </row>
    <row r="778" spans="1:44" s="5" customFormat="1" ht="50.15" customHeight="1">
      <c r="A778" s="190" t="s">
        <v>1854</v>
      </c>
      <c r="B778" s="14" t="s">
        <v>1855</v>
      </c>
      <c r="C778" s="14" t="s">
        <v>1856</v>
      </c>
      <c r="D778" s="14" t="s">
        <v>1857</v>
      </c>
      <c r="E778" s="14" t="s">
        <v>430</v>
      </c>
      <c r="F778" s="14" t="s">
        <v>1858</v>
      </c>
      <c r="G778" s="39" t="s">
        <v>1104</v>
      </c>
      <c r="H778" s="14" t="s">
        <v>10</v>
      </c>
      <c r="I778" s="202">
        <v>43045</v>
      </c>
      <c r="J778" s="15">
        <v>815</v>
      </c>
      <c r="K778" s="15">
        <f>+J778*0.1</f>
        <v>81.5</v>
      </c>
      <c r="L778" s="15">
        <f>+J778-K778</f>
        <v>733.5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  <c r="Z778" s="15">
        <v>0</v>
      </c>
      <c r="AA778" s="15">
        <v>0</v>
      </c>
      <c r="AB778" s="15">
        <v>0</v>
      </c>
      <c r="AC778" s="15">
        <v>0</v>
      </c>
      <c r="AD778" s="15">
        <v>0</v>
      </c>
      <c r="AE778" s="15">
        <v>0</v>
      </c>
      <c r="AF778" s="15">
        <v>0</v>
      </c>
      <c r="AG778" s="15">
        <v>0</v>
      </c>
      <c r="AH778" s="15">
        <v>0</v>
      </c>
      <c r="AI778" s="15">
        <v>24.45</v>
      </c>
      <c r="AJ778" s="15">
        <v>146.69999999999999</v>
      </c>
      <c r="AK778" s="15">
        <v>146.69999999999999</v>
      </c>
      <c r="AL778" s="15">
        <v>146.69999999999999</v>
      </c>
      <c r="AM778" s="15"/>
      <c r="AN778" s="217">
        <v>146.69999999999999</v>
      </c>
      <c r="AO778" s="189">
        <f t="shared" si="126"/>
        <v>611.25</v>
      </c>
      <c r="AP778" s="15">
        <f t="shared" si="127"/>
        <v>203.75</v>
      </c>
      <c r="AQ778" s="14" t="s">
        <v>1317</v>
      </c>
      <c r="AR778" s="36" t="s">
        <v>335</v>
      </c>
    </row>
    <row r="779" spans="1:44" s="5" customFormat="1" ht="50.15" customHeight="1">
      <c r="A779" s="190" t="s">
        <v>584</v>
      </c>
      <c r="B779" s="14" t="s">
        <v>585</v>
      </c>
      <c r="C779" s="254" t="s">
        <v>586</v>
      </c>
      <c r="D779" s="14" t="s">
        <v>573</v>
      </c>
      <c r="E779" s="14" t="s">
        <v>430</v>
      </c>
      <c r="F779" s="14" t="s">
        <v>406</v>
      </c>
      <c r="G779" s="39" t="s">
        <v>1104</v>
      </c>
      <c r="H779" s="14" t="s">
        <v>10</v>
      </c>
      <c r="I779" s="202">
        <v>35765</v>
      </c>
      <c r="J779" s="15">
        <v>675.09</v>
      </c>
      <c r="K779" s="15">
        <f t="shared" si="124"/>
        <v>67.509</v>
      </c>
      <c r="L779" s="15">
        <f t="shared" si="125"/>
        <v>607.58100000000002</v>
      </c>
      <c r="M779" s="15">
        <v>0</v>
      </c>
      <c r="N779" s="15">
        <v>148.19</v>
      </c>
      <c r="O779" s="15">
        <v>148.19</v>
      </c>
      <c r="P779" s="15">
        <v>148.19</v>
      </c>
      <c r="Q779" s="15">
        <v>148.19</v>
      </c>
      <c r="R779" s="15">
        <v>0</v>
      </c>
      <c r="S779" s="15">
        <v>0</v>
      </c>
      <c r="T779" s="15">
        <v>14.82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  <c r="Z779" s="15">
        <v>0</v>
      </c>
      <c r="AA779" s="15">
        <v>0</v>
      </c>
      <c r="AB779" s="15">
        <v>0</v>
      </c>
      <c r="AC779" s="15">
        <v>0</v>
      </c>
      <c r="AD779" s="15">
        <v>0</v>
      </c>
      <c r="AE779" s="15">
        <v>0</v>
      </c>
      <c r="AF779" s="15">
        <v>0</v>
      </c>
      <c r="AG779" s="15">
        <v>0</v>
      </c>
      <c r="AH779" s="15">
        <v>0</v>
      </c>
      <c r="AI779" s="15">
        <v>0</v>
      </c>
      <c r="AJ779" s="15">
        <v>0</v>
      </c>
      <c r="AK779" s="15">
        <v>0</v>
      </c>
      <c r="AL779" s="15"/>
      <c r="AM779" s="15"/>
      <c r="AN779" s="15"/>
      <c r="AO779" s="189">
        <f t="shared" si="126"/>
        <v>607.58000000000004</v>
      </c>
      <c r="AP779" s="15">
        <f t="shared" si="127"/>
        <v>67.509999999999991</v>
      </c>
      <c r="AQ779" s="50" t="s">
        <v>1317</v>
      </c>
      <c r="AR779" s="58" t="s">
        <v>335</v>
      </c>
    </row>
    <row r="780" spans="1:44" s="5" customFormat="1" ht="50.15" customHeight="1">
      <c r="A780" s="174" t="s">
        <v>587</v>
      </c>
      <c r="B780" s="39" t="s">
        <v>588</v>
      </c>
      <c r="C780" s="39" t="s">
        <v>9</v>
      </c>
      <c r="D780" s="39" t="s">
        <v>496</v>
      </c>
      <c r="E780" s="39" t="s">
        <v>430</v>
      </c>
      <c r="F780" s="39" t="s">
        <v>406</v>
      </c>
      <c r="G780" s="39" t="s">
        <v>1104</v>
      </c>
      <c r="H780" s="39" t="s">
        <v>589</v>
      </c>
      <c r="I780" s="202">
        <v>36495</v>
      </c>
      <c r="J780" s="177">
        <v>576.02</v>
      </c>
      <c r="K780" s="15">
        <f t="shared" si="124"/>
        <v>57.602000000000004</v>
      </c>
      <c r="L780" s="15">
        <f t="shared" si="125"/>
        <v>518.41800000000001</v>
      </c>
      <c r="M780" s="15">
        <v>0</v>
      </c>
      <c r="N780" s="15">
        <v>10.37</v>
      </c>
      <c r="O780" s="15">
        <v>103.68</v>
      </c>
      <c r="P780" s="15">
        <v>103.68</v>
      </c>
      <c r="Q780" s="15">
        <v>103.68</v>
      </c>
      <c r="R780" s="15">
        <v>103.68</v>
      </c>
      <c r="S780" s="15">
        <v>93.33</v>
      </c>
      <c r="T780" s="15">
        <v>0</v>
      </c>
      <c r="U780" s="15">
        <v>0</v>
      </c>
      <c r="V780" s="15">
        <v>0</v>
      </c>
      <c r="W780" s="15">
        <v>0</v>
      </c>
      <c r="X780" s="15">
        <v>0</v>
      </c>
      <c r="Y780" s="15">
        <v>0</v>
      </c>
      <c r="Z780" s="15">
        <v>0</v>
      </c>
      <c r="AA780" s="15">
        <v>0</v>
      </c>
      <c r="AB780" s="15">
        <v>0</v>
      </c>
      <c r="AC780" s="15">
        <v>0</v>
      </c>
      <c r="AD780" s="15">
        <v>0</v>
      </c>
      <c r="AE780" s="15">
        <v>0</v>
      </c>
      <c r="AF780" s="15">
        <v>0</v>
      </c>
      <c r="AG780" s="15">
        <v>0</v>
      </c>
      <c r="AH780" s="15">
        <v>0</v>
      </c>
      <c r="AI780" s="15">
        <v>0</v>
      </c>
      <c r="AJ780" s="15">
        <v>0</v>
      </c>
      <c r="AK780" s="15">
        <v>0</v>
      </c>
      <c r="AL780" s="15"/>
      <c r="AM780" s="15"/>
      <c r="AN780" s="15"/>
      <c r="AO780" s="189">
        <f t="shared" si="126"/>
        <v>518.42000000000007</v>
      </c>
      <c r="AP780" s="15">
        <f t="shared" si="127"/>
        <v>57.599999999999909</v>
      </c>
      <c r="AQ780" s="50" t="s">
        <v>1338</v>
      </c>
      <c r="AR780" s="58" t="s">
        <v>184</v>
      </c>
    </row>
    <row r="781" spans="1:44" s="5" customFormat="1" ht="50.15" customHeight="1">
      <c r="A781" s="190" t="s">
        <v>579</v>
      </c>
      <c r="B781" s="14" t="s">
        <v>580</v>
      </c>
      <c r="C781" s="14" t="s">
        <v>581</v>
      </c>
      <c r="D781" s="14" t="s">
        <v>582</v>
      </c>
      <c r="E781" s="14" t="s">
        <v>430</v>
      </c>
      <c r="F781" s="14" t="s">
        <v>406</v>
      </c>
      <c r="G781" s="39" t="s">
        <v>1104</v>
      </c>
      <c r="H781" s="14" t="s">
        <v>583</v>
      </c>
      <c r="I781" s="202">
        <v>38687</v>
      </c>
      <c r="J781" s="15">
        <v>1146.95</v>
      </c>
      <c r="K781" s="15">
        <f t="shared" si="124"/>
        <v>114.69500000000001</v>
      </c>
      <c r="L781" s="15">
        <f t="shared" si="125"/>
        <v>1032.2550000000001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213.33</v>
      </c>
      <c r="V781" s="15">
        <v>206.45</v>
      </c>
      <c r="W781" s="15">
        <v>206.45</v>
      </c>
      <c r="X781" s="15">
        <v>206.45</v>
      </c>
      <c r="Y781" s="15">
        <v>199.57</v>
      </c>
      <c r="Z781" s="15">
        <v>0</v>
      </c>
      <c r="AA781" s="15">
        <v>0</v>
      </c>
      <c r="AB781" s="15">
        <v>0</v>
      </c>
      <c r="AC781" s="15">
        <v>0</v>
      </c>
      <c r="AD781" s="15">
        <v>0</v>
      </c>
      <c r="AE781" s="15">
        <v>0</v>
      </c>
      <c r="AF781" s="15">
        <v>0</v>
      </c>
      <c r="AG781" s="15">
        <v>0</v>
      </c>
      <c r="AH781" s="15">
        <v>0</v>
      </c>
      <c r="AI781" s="15">
        <v>0</v>
      </c>
      <c r="AJ781" s="15">
        <v>0</v>
      </c>
      <c r="AK781" s="15">
        <v>0</v>
      </c>
      <c r="AL781" s="15"/>
      <c r="AM781" s="15"/>
      <c r="AN781" s="15"/>
      <c r="AO781" s="189">
        <f t="shared" si="126"/>
        <v>1032.25</v>
      </c>
      <c r="AP781" s="15">
        <f t="shared" si="127"/>
        <v>114.70000000000005</v>
      </c>
      <c r="AQ781" s="50" t="s">
        <v>1317</v>
      </c>
      <c r="AR781" s="58" t="s">
        <v>1318</v>
      </c>
    </row>
    <row r="782" spans="1:44" s="5" customFormat="1" ht="49.5" customHeight="1" thickBot="1">
      <c r="A782" s="255" t="s">
        <v>590</v>
      </c>
      <c r="B782" s="224" t="s">
        <v>591</v>
      </c>
      <c r="C782" s="224" t="s">
        <v>592</v>
      </c>
      <c r="D782" s="224" t="s">
        <v>573</v>
      </c>
      <c r="E782" s="224" t="s">
        <v>430</v>
      </c>
      <c r="F782" s="224" t="s">
        <v>406</v>
      </c>
      <c r="G782" s="183" t="s">
        <v>1104</v>
      </c>
      <c r="H782" s="224" t="s">
        <v>589</v>
      </c>
      <c r="I782" s="249">
        <v>35765</v>
      </c>
      <c r="J782" s="250">
        <v>613.73</v>
      </c>
      <c r="K782" s="250">
        <f t="shared" ref="K782" si="128">+J782*0.1</f>
        <v>61.373000000000005</v>
      </c>
      <c r="L782" s="250">
        <f t="shared" ref="L782" si="129">+J782-K782</f>
        <v>552.35699999999997</v>
      </c>
      <c r="M782" s="250">
        <v>0</v>
      </c>
      <c r="N782" s="250">
        <v>134.72</v>
      </c>
      <c r="O782" s="250">
        <v>134.72</v>
      </c>
      <c r="P782" s="250">
        <v>134.72</v>
      </c>
      <c r="Q782" s="250">
        <v>134.72</v>
      </c>
      <c r="R782" s="250">
        <v>0</v>
      </c>
      <c r="S782" s="250">
        <v>0</v>
      </c>
      <c r="T782" s="250">
        <v>13.48</v>
      </c>
      <c r="U782" s="250">
        <v>0</v>
      </c>
      <c r="V782" s="250">
        <v>0</v>
      </c>
      <c r="W782" s="250">
        <v>0</v>
      </c>
      <c r="X782" s="250">
        <v>0</v>
      </c>
      <c r="Y782" s="250">
        <v>0</v>
      </c>
      <c r="Z782" s="250">
        <v>0</v>
      </c>
      <c r="AA782" s="250">
        <v>0</v>
      </c>
      <c r="AB782" s="250">
        <v>0</v>
      </c>
      <c r="AC782" s="250">
        <v>0</v>
      </c>
      <c r="AD782" s="250">
        <v>0</v>
      </c>
      <c r="AE782" s="250">
        <v>0</v>
      </c>
      <c r="AF782" s="250">
        <v>0</v>
      </c>
      <c r="AG782" s="250">
        <v>0</v>
      </c>
      <c r="AH782" s="250">
        <v>0</v>
      </c>
      <c r="AI782" s="250">
        <v>0</v>
      </c>
      <c r="AJ782" s="250">
        <v>0</v>
      </c>
      <c r="AK782" s="250">
        <v>0</v>
      </c>
      <c r="AL782" s="250"/>
      <c r="AM782" s="250"/>
      <c r="AN782" s="250"/>
      <c r="AO782" s="189">
        <f t="shared" ref="AO782" si="130">SUM(M782:AN782)</f>
        <v>552.36</v>
      </c>
      <c r="AP782" s="250">
        <f t="shared" ref="AP782" si="131">J782-AO782</f>
        <v>61.370000000000005</v>
      </c>
      <c r="AQ782" s="52" t="s">
        <v>1114</v>
      </c>
      <c r="AR782" s="59" t="s">
        <v>607</v>
      </c>
    </row>
    <row r="783" spans="1:44" s="5" customFormat="1" ht="49.5" customHeight="1" thickBot="1">
      <c r="A783" s="256" t="s">
        <v>2471</v>
      </c>
      <c r="B783" s="279" t="s">
        <v>2496</v>
      </c>
      <c r="C783" s="280"/>
      <c r="D783" s="280"/>
      <c r="E783" s="280"/>
      <c r="F783" s="280"/>
      <c r="G783" s="280"/>
      <c r="H783" s="280"/>
      <c r="I783" s="281"/>
      <c r="J783" s="257">
        <v>264317.95</v>
      </c>
      <c r="K783" s="240">
        <f>+J783*0.1</f>
        <v>26431.795000000002</v>
      </c>
      <c r="L783" s="240">
        <f>+J783-K783</f>
        <v>237886.155</v>
      </c>
      <c r="M783" s="240"/>
      <c r="N783" s="240"/>
      <c r="O783" s="240"/>
      <c r="P783" s="240"/>
      <c r="Q783" s="240"/>
      <c r="R783" s="240"/>
      <c r="S783" s="240"/>
      <c r="T783" s="240"/>
      <c r="U783" s="240"/>
      <c r="V783" s="240"/>
      <c r="W783" s="240"/>
      <c r="X783" s="240"/>
      <c r="Y783" s="240"/>
      <c r="Z783" s="240"/>
      <c r="AA783" s="240"/>
      <c r="AB783" s="240"/>
      <c r="AC783" s="240"/>
      <c r="AD783" s="240"/>
      <c r="AE783" s="240"/>
      <c r="AF783" s="240"/>
      <c r="AG783" s="240"/>
      <c r="AH783" s="240"/>
      <c r="AI783" s="240"/>
      <c r="AJ783" s="240"/>
      <c r="AK783" s="240"/>
      <c r="AL783" s="240"/>
      <c r="AM783" s="240"/>
      <c r="AN783" s="240">
        <v>0</v>
      </c>
      <c r="AO783" s="229">
        <v>0</v>
      </c>
      <c r="AP783" s="257">
        <f>J783-AO783</f>
        <v>264317.95</v>
      </c>
      <c r="AQ783" s="165"/>
      <c r="AR783" s="166"/>
    </row>
    <row r="784" spans="1:44" s="5" customFormat="1" ht="50.15" customHeight="1" thickBot="1">
      <c r="A784" s="273" t="s">
        <v>2064</v>
      </c>
      <c r="B784" s="274"/>
      <c r="C784" s="274"/>
      <c r="D784" s="274"/>
      <c r="E784" s="274"/>
      <c r="F784" s="274"/>
      <c r="G784" s="274"/>
      <c r="H784" s="274"/>
      <c r="I784" s="275"/>
      <c r="J784" s="22">
        <f>SUM(J755:J783)</f>
        <v>540831.95000000007</v>
      </c>
      <c r="K784" s="22">
        <f t="shared" ref="K784:AR784" si="132">SUM(K755:K783)</f>
        <v>54083.194999999992</v>
      </c>
      <c r="L784" s="22">
        <f t="shared" si="132"/>
        <v>486748.755</v>
      </c>
      <c r="M784" s="22">
        <f t="shared" si="132"/>
        <v>0</v>
      </c>
      <c r="N784" s="22">
        <f t="shared" si="132"/>
        <v>584.64</v>
      </c>
      <c r="O784" s="22">
        <f t="shared" si="132"/>
        <v>677.95</v>
      </c>
      <c r="P784" s="22">
        <f t="shared" si="132"/>
        <v>677.95</v>
      </c>
      <c r="Q784" s="22">
        <f t="shared" si="132"/>
        <v>677.95</v>
      </c>
      <c r="R784" s="22">
        <f t="shared" si="132"/>
        <v>120.48</v>
      </c>
      <c r="S784" s="22">
        <f t="shared" si="132"/>
        <v>93.33</v>
      </c>
      <c r="T784" s="22">
        <f t="shared" si="132"/>
        <v>40.629999999999995</v>
      </c>
      <c r="U784" s="22">
        <f t="shared" si="132"/>
        <v>213.33</v>
      </c>
      <c r="V784" s="22">
        <f t="shared" si="132"/>
        <v>316.79999999999995</v>
      </c>
      <c r="W784" s="22">
        <f t="shared" si="132"/>
        <v>537.51</v>
      </c>
      <c r="X784" s="22">
        <f t="shared" si="132"/>
        <v>537.51</v>
      </c>
      <c r="Y784" s="22">
        <f t="shared" si="132"/>
        <v>530.63</v>
      </c>
      <c r="Z784" s="22">
        <f t="shared" si="132"/>
        <v>22942.100000000002</v>
      </c>
      <c r="AA784" s="22">
        <f t="shared" si="132"/>
        <v>45572.91</v>
      </c>
      <c r="AB784" s="22">
        <f t="shared" si="132"/>
        <v>0</v>
      </c>
      <c r="AC784" s="22">
        <f t="shared" si="132"/>
        <v>46151.18</v>
      </c>
      <c r="AD784" s="22">
        <f t="shared" si="132"/>
        <v>47749.1</v>
      </c>
      <c r="AE784" s="22">
        <f t="shared" si="132"/>
        <v>47749.11</v>
      </c>
      <c r="AF784" s="22">
        <f t="shared" si="132"/>
        <v>3058.48</v>
      </c>
      <c r="AG784" s="22">
        <f t="shared" si="132"/>
        <v>25902.699999999997</v>
      </c>
      <c r="AH784" s="22">
        <f t="shared" si="132"/>
        <v>0</v>
      </c>
      <c r="AI784" s="22">
        <f t="shared" si="132"/>
        <v>2421.329999999999</v>
      </c>
      <c r="AJ784" s="22">
        <f t="shared" si="132"/>
        <v>1744.6200000000003</v>
      </c>
      <c r="AK784" s="22">
        <f t="shared" si="132"/>
        <v>146.69999999999999</v>
      </c>
      <c r="AL784" s="22">
        <f t="shared" si="132"/>
        <v>146.69999999999999</v>
      </c>
      <c r="AM784" s="22">
        <f t="shared" si="132"/>
        <v>0</v>
      </c>
      <c r="AN784" s="22">
        <f t="shared" si="132"/>
        <v>146.69999999999999</v>
      </c>
      <c r="AO784" s="22">
        <f t="shared" si="132"/>
        <v>248740.34000000003</v>
      </c>
      <c r="AP784" s="22">
        <f t="shared" si="132"/>
        <v>292091.61</v>
      </c>
      <c r="AQ784" s="162">
        <f t="shared" si="132"/>
        <v>0</v>
      </c>
      <c r="AR784" s="162">
        <f t="shared" si="132"/>
        <v>0</v>
      </c>
    </row>
    <row r="785" spans="1:44" s="5" customFormat="1" ht="50.15" customHeight="1" thickBot="1">
      <c r="A785" s="287" t="s">
        <v>2029</v>
      </c>
      <c r="B785" s="288"/>
      <c r="C785" s="288"/>
      <c r="D785" s="288"/>
      <c r="E785" s="288"/>
      <c r="F785" s="288"/>
      <c r="G785" s="288"/>
      <c r="H785" s="288"/>
      <c r="I785" s="288"/>
      <c r="J785" s="18">
        <v>800</v>
      </c>
      <c r="K785" s="18">
        <f t="shared" ref="K785:K786" si="133">+J785*0.1</f>
        <v>80</v>
      </c>
      <c r="L785" s="18">
        <f t="shared" ref="L785:L786" si="134">+J785-K785</f>
        <v>720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0</v>
      </c>
      <c r="AK785" s="18">
        <v>0</v>
      </c>
      <c r="AL785" s="92">
        <v>0</v>
      </c>
      <c r="AM785" s="92"/>
      <c r="AN785" s="18">
        <v>0</v>
      </c>
      <c r="AO785" s="18">
        <f>SUM(M785:AN785)</f>
        <v>0</v>
      </c>
      <c r="AP785" s="18">
        <f>J785-AO785</f>
        <v>800</v>
      </c>
      <c r="AQ785" s="19"/>
      <c r="AR785" s="20"/>
    </row>
    <row r="786" spans="1:44" s="5" customFormat="1" ht="80.25" customHeight="1" thickBot="1">
      <c r="A786" s="287" t="s">
        <v>2032</v>
      </c>
      <c r="B786" s="288"/>
      <c r="C786" s="288"/>
      <c r="D786" s="288"/>
      <c r="E786" s="288"/>
      <c r="F786" s="288"/>
      <c r="G786" s="288"/>
      <c r="H786" s="288"/>
      <c r="I786" s="288"/>
      <c r="J786" s="18">
        <v>41.68</v>
      </c>
      <c r="K786" s="18">
        <f t="shared" si="133"/>
        <v>4.1680000000000001</v>
      </c>
      <c r="L786" s="18">
        <f t="shared" si="134"/>
        <v>37.512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92">
        <v>0</v>
      </c>
      <c r="AM786" s="92"/>
      <c r="AN786" s="18">
        <v>0</v>
      </c>
      <c r="AO786" s="18">
        <f>SUM(M786:AN786)</f>
        <v>0</v>
      </c>
      <c r="AP786" s="18">
        <f>J786-AO786</f>
        <v>41.68</v>
      </c>
      <c r="AQ786" s="19"/>
      <c r="AR786" s="20"/>
    </row>
    <row r="787" spans="1:44" s="5" customFormat="1" ht="50.15" customHeight="1" thickBot="1">
      <c r="A787" s="268" t="s">
        <v>2065</v>
      </c>
      <c r="B787" s="269"/>
      <c r="C787" s="269"/>
      <c r="D787" s="269"/>
      <c r="E787" s="269"/>
      <c r="F787" s="269"/>
      <c r="G787" s="269"/>
      <c r="H787" s="269"/>
      <c r="I787" s="21"/>
      <c r="J787" s="22">
        <f>J784+J785+J786</f>
        <v>541673.63000000012</v>
      </c>
      <c r="K787" s="22">
        <f t="shared" ref="K787:AP787" si="135">K784+K785+K786</f>
        <v>54167.36299999999</v>
      </c>
      <c r="L787" s="22">
        <f t="shared" si="135"/>
        <v>487506.26699999999</v>
      </c>
      <c r="M787" s="22">
        <f t="shared" si="135"/>
        <v>0</v>
      </c>
      <c r="N787" s="22">
        <f t="shared" si="135"/>
        <v>584.64</v>
      </c>
      <c r="O787" s="22">
        <f t="shared" si="135"/>
        <v>677.95</v>
      </c>
      <c r="P787" s="22">
        <f t="shared" si="135"/>
        <v>677.95</v>
      </c>
      <c r="Q787" s="22">
        <f t="shared" si="135"/>
        <v>677.95</v>
      </c>
      <c r="R787" s="22">
        <f t="shared" si="135"/>
        <v>120.48</v>
      </c>
      <c r="S787" s="22">
        <f t="shared" si="135"/>
        <v>93.33</v>
      </c>
      <c r="T787" s="22">
        <f t="shared" si="135"/>
        <v>40.629999999999995</v>
      </c>
      <c r="U787" s="22">
        <f t="shared" si="135"/>
        <v>213.33</v>
      </c>
      <c r="V787" s="22">
        <f t="shared" si="135"/>
        <v>316.79999999999995</v>
      </c>
      <c r="W787" s="22">
        <f t="shared" si="135"/>
        <v>537.51</v>
      </c>
      <c r="X787" s="22">
        <f t="shared" si="135"/>
        <v>537.51</v>
      </c>
      <c r="Y787" s="22">
        <f t="shared" si="135"/>
        <v>530.63</v>
      </c>
      <c r="Z787" s="22">
        <f t="shared" si="135"/>
        <v>22942.100000000002</v>
      </c>
      <c r="AA787" s="22">
        <f t="shared" si="135"/>
        <v>45572.91</v>
      </c>
      <c r="AB787" s="22">
        <f t="shared" si="135"/>
        <v>0</v>
      </c>
      <c r="AC787" s="22">
        <f t="shared" si="135"/>
        <v>46151.18</v>
      </c>
      <c r="AD787" s="22">
        <f t="shared" si="135"/>
        <v>47749.1</v>
      </c>
      <c r="AE787" s="22">
        <f t="shared" si="135"/>
        <v>47749.11</v>
      </c>
      <c r="AF787" s="22">
        <f t="shared" si="135"/>
        <v>3058.48</v>
      </c>
      <c r="AG787" s="22">
        <f t="shared" si="135"/>
        <v>25902.699999999997</v>
      </c>
      <c r="AH787" s="22">
        <f t="shared" si="135"/>
        <v>0</v>
      </c>
      <c r="AI787" s="22">
        <f t="shared" si="135"/>
        <v>2421.329999999999</v>
      </c>
      <c r="AJ787" s="22">
        <f t="shared" si="135"/>
        <v>1744.6200000000003</v>
      </c>
      <c r="AK787" s="22">
        <f t="shared" si="135"/>
        <v>146.69999999999999</v>
      </c>
      <c r="AL787" s="22">
        <f t="shared" si="135"/>
        <v>146.69999999999999</v>
      </c>
      <c r="AM787" s="22">
        <f t="shared" si="135"/>
        <v>0</v>
      </c>
      <c r="AN787" s="22">
        <f t="shared" si="135"/>
        <v>146.69999999999999</v>
      </c>
      <c r="AO787" s="22">
        <f t="shared" si="135"/>
        <v>248740.34000000003</v>
      </c>
      <c r="AP787" s="22">
        <f t="shared" si="135"/>
        <v>292933.28999999998</v>
      </c>
      <c r="AQ787" s="69"/>
      <c r="AR787" s="70"/>
    </row>
    <row r="788" spans="1:44" s="5" customFormat="1" ht="50.15" customHeight="1">
      <c r="A788" s="169" t="s">
        <v>608</v>
      </c>
      <c r="B788" s="170" t="s">
        <v>609</v>
      </c>
      <c r="C788" s="170" t="s">
        <v>14</v>
      </c>
      <c r="D788" s="170" t="s">
        <v>1606</v>
      </c>
      <c r="E788" s="170" t="s">
        <v>430</v>
      </c>
      <c r="F788" s="170" t="s">
        <v>1608</v>
      </c>
      <c r="G788" s="170" t="s">
        <v>1104</v>
      </c>
      <c r="H788" s="170" t="s">
        <v>33</v>
      </c>
      <c r="I788" s="228">
        <v>37438</v>
      </c>
      <c r="J788" s="173">
        <v>11675.11</v>
      </c>
      <c r="K788" s="189">
        <f t="shared" ref="K788:K792" si="136">+J788*0.1</f>
        <v>1167.5110000000002</v>
      </c>
      <c r="L788" s="189">
        <f t="shared" ref="L788:L792" si="137">+J788-K788</f>
        <v>10507.599</v>
      </c>
      <c r="M788" s="189">
        <v>0</v>
      </c>
      <c r="N788" s="189">
        <v>0</v>
      </c>
      <c r="O788" s="189">
        <v>0</v>
      </c>
      <c r="P788" s="189">
        <v>0</v>
      </c>
      <c r="Q788" s="189">
        <v>1050.76</v>
      </c>
      <c r="R788" s="189">
        <v>5428.93</v>
      </c>
      <c r="S788" s="189">
        <v>2101.52</v>
      </c>
      <c r="T788" s="189">
        <v>1926.39</v>
      </c>
      <c r="U788" s="189">
        <v>0</v>
      </c>
      <c r="V788" s="189">
        <v>0</v>
      </c>
      <c r="W788" s="189">
        <v>0</v>
      </c>
      <c r="X788" s="189">
        <v>0</v>
      </c>
      <c r="Y788" s="189">
        <v>0</v>
      </c>
      <c r="Z788" s="189">
        <v>0</v>
      </c>
      <c r="AA788" s="189">
        <v>0</v>
      </c>
      <c r="AB788" s="189">
        <v>0</v>
      </c>
      <c r="AC788" s="189">
        <v>0</v>
      </c>
      <c r="AD788" s="189">
        <v>0</v>
      </c>
      <c r="AE788" s="189">
        <v>0</v>
      </c>
      <c r="AF788" s="189">
        <v>0</v>
      </c>
      <c r="AG788" s="189">
        <v>0</v>
      </c>
      <c r="AH788" s="189">
        <v>0</v>
      </c>
      <c r="AI788" s="189">
        <v>0</v>
      </c>
      <c r="AJ788" s="189">
        <v>0</v>
      </c>
      <c r="AK788" s="189">
        <v>0</v>
      </c>
      <c r="AL788" s="189">
        <v>0</v>
      </c>
      <c r="AM788" s="189"/>
      <c r="AN788" s="189">
        <v>0</v>
      </c>
      <c r="AO788" s="189">
        <f>SUM(M788:AN788)</f>
        <v>10507.6</v>
      </c>
      <c r="AP788" s="189">
        <f>J788-AO788</f>
        <v>1167.5100000000002</v>
      </c>
      <c r="AQ788" s="50" t="s">
        <v>119</v>
      </c>
      <c r="AR788" s="58" t="s">
        <v>155</v>
      </c>
    </row>
    <row r="789" spans="1:44" s="5" customFormat="1" ht="50.15" customHeight="1">
      <c r="A789" s="174" t="s">
        <v>610</v>
      </c>
      <c r="B789" s="39" t="s">
        <v>611</v>
      </c>
      <c r="C789" s="39" t="s">
        <v>14</v>
      </c>
      <c r="D789" s="39" t="s">
        <v>496</v>
      </c>
      <c r="E789" s="39" t="s">
        <v>430</v>
      </c>
      <c r="F789" s="39" t="s">
        <v>406</v>
      </c>
      <c r="G789" s="39" t="s">
        <v>1104</v>
      </c>
      <c r="H789" s="39" t="s">
        <v>612</v>
      </c>
      <c r="I789" s="202">
        <v>37438</v>
      </c>
      <c r="J789" s="177">
        <v>950.68</v>
      </c>
      <c r="K789" s="15">
        <f t="shared" si="136"/>
        <v>95.067999999999998</v>
      </c>
      <c r="L789" s="15">
        <f>+J789-K789</f>
        <v>855.61199999999997</v>
      </c>
      <c r="M789" s="15">
        <v>0</v>
      </c>
      <c r="N789" s="15">
        <v>0</v>
      </c>
      <c r="O789" s="15">
        <v>0</v>
      </c>
      <c r="P789" s="15">
        <v>0</v>
      </c>
      <c r="Q789" s="15">
        <v>85.56</v>
      </c>
      <c r="R789" s="15">
        <v>442.06</v>
      </c>
      <c r="S789" s="15">
        <v>171.12</v>
      </c>
      <c r="T789" s="15">
        <v>156.88999999999999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  <c r="Z789" s="15">
        <v>0</v>
      </c>
      <c r="AA789" s="15">
        <v>0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>
        <v>0</v>
      </c>
      <c r="AH789" s="15">
        <v>0</v>
      </c>
      <c r="AI789" s="15">
        <v>0</v>
      </c>
      <c r="AJ789" s="15">
        <v>0</v>
      </c>
      <c r="AK789" s="15">
        <v>0</v>
      </c>
      <c r="AL789" s="15">
        <v>0</v>
      </c>
      <c r="AM789" s="15"/>
      <c r="AN789" s="15">
        <v>0</v>
      </c>
      <c r="AO789" s="15">
        <f>SUM(M789:AN789)</f>
        <v>855.63</v>
      </c>
      <c r="AP789" s="15">
        <f>J789-AO789</f>
        <v>95.049999999999955</v>
      </c>
      <c r="AQ789" s="50" t="s">
        <v>119</v>
      </c>
      <c r="AR789" s="58" t="s">
        <v>155</v>
      </c>
    </row>
    <row r="790" spans="1:44" s="5" customFormat="1" ht="50.15" customHeight="1" thickBot="1">
      <c r="A790" s="182" t="s">
        <v>613</v>
      </c>
      <c r="B790" s="183" t="s">
        <v>614</v>
      </c>
      <c r="C790" s="183" t="s">
        <v>14</v>
      </c>
      <c r="D790" s="183" t="s">
        <v>615</v>
      </c>
      <c r="E790" s="183" t="s">
        <v>1607</v>
      </c>
      <c r="F790" s="183" t="s">
        <v>616</v>
      </c>
      <c r="G790" s="183" t="s">
        <v>1104</v>
      </c>
      <c r="H790" s="183" t="s">
        <v>612</v>
      </c>
      <c r="I790" s="249">
        <v>37591</v>
      </c>
      <c r="J790" s="186">
        <v>1500.23</v>
      </c>
      <c r="K790" s="250">
        <f>+J790*0.1</f>
        <v>150.023</v>
      </c>
      <c r="L790" s="250">
        <f>+J790-K790</f>
        <v>1350.2070000000001</v>
      </c>
      <c r="M790" s="250">
        <v>0</v>
      </c>
      <c r="N790" s="250">
        <v>0</v>
      </c>
      <c r="O790" s="250">
        <v>0</v>
      </c>
      <c r="P790" s="250">
        <v>0</v>
      </c>
      <c r="Q790" s="250">
        <v>135.02000000000001</v>
      </c>
      <c r="R790" s="250">
        <v>697.6</v>
      </c>
      <c r="S790" s="250">
        <v>270.04000000000002</v>
      </c>
      <c r="T790" s="250">
        <v>247.55</v>
      </c>
      <c r="U790" s="250">
        <v>0</v>
      </c>
      <c r="V790" s="250">
        <v>0</v>
      </c>
      <c r="W790" s="250">
        <v>0</v>
      </c>
      <c r="X790" s="250">
        <v>0</v>
      </c>
      <c r="Y790" s="250">
        <v>0</v>
      </c>
      <c r="Z790" s="250">
        <v>0</v>
      </c>
      <c r="AA790" s="250">
        <v>0</v>
      </c>
      <c r="AB790" s="250">
        <v>0</v>
      </c>
      <c r="AC790" s="250">
        <v>0</v>
      </c>
      <c r="AD790" s="250">
        <v>0</v>
      </c>
      <c r="AE790" s="250">
        <v>0</v>
      </c>
      <c r="AF790" s="250">
        <v>0</v>
      </c>
      <c r="AG790" s="250">
        <v>0</v>
      </c>
      <c r="AH790" s="250">
        <v>0</v>
      </c>
      <c r="AI790" s="250">
        <v>0</v>
      </c>
      <c r="AJ790" s="250">
        <v>0</v>
      </c>
      <c r="AK790" s="250">
        <v>0</v>
      </c>
      <c r="AL790" s="250">
        <v>0</v>
      </c>
      <c r="AM790" s="250"/>
      <c r="AN790" s="250">
        <v>0</v>
      </c>
      <c r="AO790" s="250">
        <f>SUM(M790:AN790)</f>
        <v>1350.21</v>
      </c>
      <c r="AP790" s="250">
        <f>J790-AO790</f>
        <v>150.01999999999998</v>
      </c>
      <c r="AQ790" s="50" t="s">
        <v>119</v>
      </c>
      <c r="AR790" s="58" t="s">
        <v>155</v>
      </c>
    </row>
    <row r="791" spans="1:44" s="9" customFormat="1" ht="50.15" customHeight="1" thickBot="1">
      <c r="A791" s="268" t="s">
        <v>617</v>
      </c>
      <c r="B791" s="269"/>
      <c r="C791" s="269"/>
      <c r="D791" s="269"/>
      <c r="E791" s="269"/>
      <c r="F791" s="269"/>
      <c r="G791" s="269"/>
      <c r="H791" s="269"/>
      <c r="I791" s="168"/>
      <c r="J791" s="22">
        <f>SUM(J788:J790)</f>
        <v>14126.02</v>
      </c>
      <c r="K791" s="22">
        <f t="shared" ref="K791:AK791" si="138">SUM(K788:K790)</f>
        <v>1412.6020000000001</v>
      </c>
      <c r="L791" s="22">
        <f t="shared" si="138"/>
        <v>12713.418</v>
      </c>
      <c r="M791" s="22">
        <f t="shared" si="138"/>
        <v>0</v>
      </c>
      <c r="N791" s="22">
        <f t="shared" si="138"/>
        <v>0</v>
      </c>
      <c r="O791" s="22">
        <f t="shared" si="138"/>
        <v>0</v>
      </c>
      <c r="P791" s="22">
        <f t="shared" si="138"/>
        <v>0</v>
      </c>
      <c r="Q791" s="22">
        <f t="shared" si="138"/>
        <v>1271.3399999999999</v>
      </c>
      <c r="R791" s="22">
        <f t="shared" si="138"/>
        <v>6568.5900000000011</v>
      </c>
      <c r="S791" s="22">
        <f t="shared" si="138"/>
        <v>2542.6799999999998</v>
      </c>
      <c r="T791" s="22">
        <f t="shared" si="138"/>
        <v>2330.8300000000004</v>
      </c>
      <c r="U791" s="22">
        <f t="shared" si="138"/>
        <v>0</v>
      </c>
      <c r="V791" s="22">
        <f t="shared" si="138"/>
        <v>0</v>
      </c>
      <c r="W791" s="22">
        <f t="shared" si="138"/>
        <v>0</v>
      </c>
      <c r="X791" s="22">
        <f t="shared" si="138"/>
        <v>0</v>
      </c>
      <c r="Y791" s="22">
        <f t="shared" si="138"/>
        <v>0</v>
      </c>
      <c r="Z791" s="22">
        <f t="shared" si="138"/>
        <v>0</v>
      </c>
      <c r="AA791" s="22">
        <f t="shared" si="138"/>
        <v>0</v>
      </c>
      <c r="AB791" s="22">
        <f t="shared" si="138"/>
        <v>0</v>
      </c>
      <c r="AC791" s="22">
        <f t="shared" si="138"/>
        <v>0</v>
      </c>
      <c r="AD791" s="22">
        <f t="shared" si="138"/>
        <v>0</v>
      </c>
      <c r="AE791" s="22">
        <f t="shared" si="138"/>
        <v>0</v>
      </c>
      <c r="AF791" s="22">
        <f t="shared" si="138"/>
        <v>0</v>
      </c>
      <c r="AG791" s="22">
        <f t="shared" si="138"/>
        <v>0</v>
      </c>
      <c r="AH791" s="22">
        <f>SUM(AH788:AH790)</f>
        <v>0</v>
      </c>
      <c r="AI791" s="22">
        <f t="shared" si="138"/>
        <v>0</v>
      </c>
      <c r="AJ791" s="22">
        <f t="shared" si="138"/>
        <v>0</v>
      </c>
      <c r="AK791" s="22">
        <f t="shared" si="138"/>
        <v>0</v>
      </c>
      <c r="AL791" s="22">
        <f>SUM(AL788:AL790)</f>
        <v>0</v>
      </c>
      <c r="AM791" s="22"/>
      <c r="AN791" s="22">
        <f>SUM(AN788:AN790)</f>
        <v>0</v>
      </c>
      <c r="AO791" s="22">
        <f>SUM(AO788:AO790)</f>
        <v>12713.439999999999</v>
      </c>
      <c r="AP791" s="44">
        <f>SUM(AP788:AP790)</f>
        <v>1412.5800000000002</v>
      </c>
      <c r="AQ791" s="259"/>
      <c r="AR791" s="71"/>
    </row>
    <row r="792" spans="1:44" s="5" customFormat="1" ht="50.15" customHeight="1">
      <c r="A792" s="169" t="s">
        <v>618</v>
      </c>
      <c r="B792" s="170" t="s">
        <v>619</v>
      </c>
      <c r="C792" s="188" t="s">
        <v>620</v>
      </c>
      <c r="D792" s="170" t="s">
        <v>621</v>
      </c>
      <c r="E792" s="170" t="s">
        <v>622</v>
      </c>
      <c r="F792" s="170" t="s">
        <v>623</v>
      </c>
      <c r="G792" s="170" t="s">
        <v>1104</v>
      </c>
      <c r="H792" s="170" t="s">
        <v>624</v>
      </c>
      <c r="I792" s="228">
        <v>40634</v>
      </c>
      <c r="J792" s="173">
        <v>904</v>
      </c>
      <c r="K792" s="189">
        <f t="shared" si="136"/>
        <v>90.4</v>
      </c>
      <c r="L792" s="189">
        <f t="shared" si="137"/>
        <v>813.6</v>
      </c>
      <c r="M792" s="189">
        <v>0</v>
      </c>
      <c r="N792" s="189">
        <v>0</v>
      </c>
      <c r="O792" s="189">
        <v>0</v>
      </c>
      <c r="P792" s="189">
        <v>0</v>
      </c>
      <c r="Q792" s="189">
        <v>0</v>
      </c>
      <c r="R792" s="189">
        <v>0</v>
      </c>
      <c r="S792" s="189">
        <v>0</v>
      </c>
      <c r="T792" s="189">
        <v>0</v>
      </c>
      <c r="U792" s="189">
        <v>0</v>
      </c>
      <c r="V792" s="189">
        <v>0</v>
      </c>
      <c r="W792" s="189">
        <v>0</v>
      </c>
      <c r="X792" s="189">
        <v>0</v>
      </c>
      <c r="Y792" s="189">
        <v>0</v>
      </c>
      <c r="Z792" s="189">
        <v>94.92</v>
      </c>
      <c r="AA792" s="189">
        <v>162.72</v>
      </c>
      <c r="AB792" s="189">
        <v>0</v>
      </c>
      <c r="AC792" s="189">
        <v>162.72</v>
      </c>
      <c r="AD792" s="189">
        <v>162.72</v>
      </c>
      <c r="AE792" s="189">
        <v>162.72</v>
      </c>
      <c r="AF792" s="189">
        <v>0</v>
      </c>
      <c r="AG792" s="189">
        <v>67.8</v>
      </c>
      <c r="AH792" s="189">
        <v>0</v>
      </c>
      <c r="AI792" s="189">
        <v>0</v>
      </c>
      <c r="AJ792" s="189">
        <v>0</v>
      </c>
      <c r="AK792" s="189">
        <v>0</v>
      </c>
      <c r="AL792" s="189"/>
      <c r="AM792" s="189"/>
      <c r="AN792" s="189">
        <v>0</v>
      </c>
      <c r="AO792" s="189">
        <f>SUM(M792:AN792)</f>
        <v>813.6</v>
      </c>
      <c r="AP792" s="189">
        <f>J792-AO792</f>
        <v>90.399999999999977</v>
      </c>
      <c r="AQ792" s="50" t="s">
        <v>1532</v>
      </c>
      <c r="AR792" s="58" t="s">
        <v>1295</v>
      </c>
    </row>
    <row r="793" spans="1:44" s="5" customFormat="1" ht="50.15" customHeight="1" thickBot="1">
      <c r="A793" s="182" t="s">
        <v>1572</v>
      </c>
      <c r="B793" s="183" t="s">
        <v>1573</v>
      </c>
      <c r="C793" s="224" t="s">
        <v>620</v>
      </c>
      <c r="D793" s="183" t="s">
        <v>1574</v>
      </c>
      <c r="E793" s="183" t="s">
        <v>430</v>
      </c>
      <c r="F793" s="183" t="s">
        <v>1575</v>
      </c>
      <c r="G793" s="183" t="s">
        <v>1104</v>
      </c>
      <c r="H793" s="183" t="s">
        <v>1246</v>
      </c>
      <c r="I793" s="249">
        <v>42339</v>
      </c>
      <c r="J793" s="186">
        <v>1073.5</v>
      </c>
      <c r="K793" s="250">
        <f t="shared" ref="K793" si="139">+J793*0.1</f>
        <v>107.35000000000001</v>
      </c>
      <c r="L793" s="250">
        <f t="shared" ref="L793" si="140">+J793-K793</f>
        <v>966.15</v>
      </c>
      <c r="M793" s="250">
        <v>0</v>
      </c>
      <c r="N793" s="250">
        <v>0</v>
      </c>
      <c r="O793" s="250">
        <v>0</v>
      </c>
      <c r="P793" s="250">
        <v>0</v>
      </c>
      <c r="Q793" s="250">
        <v>0</v>
      </c>
      <c r="R793" s="250">
        <v>0</v>
      </c>
      <c r="S793" s="250">
        <v>0</v>
      </c>
      <c r="T793" s="250">
        <v>0</v>
      </c>
      <c r="U793" s="250">
        <v>0</v>
      </c>
      <c r="V793" s="250">
        <v>0</v>
      </c>
      <c r="W793" s="250">
        <v>0</v>
      </c>
      <c r="X793" s="250">
        <v>0</v>
      </c>
      <c r="Y793" s="250">
        <v>0</v>
      </c>
      <c r="Z793" s="250">
        <v>0</v>
      </c>
      <c r="AA793" s="250">
        <v>0</v>
      </c>
      <c r="AB793" s="250">
        <v>0</v>
      </c>
      <c r="AC793" s="250">
        <v>0</v>
      </c>
      <c r="AD793" s="250">
        <v>0</v>
      </c>
      <c r="AE793" s="250">
        <v>0</v>
      </c>
      <c r="AF793" s="250">
        <v>0</v>
      </c>
      <c r="AG793" s="250">
        <v>193.23</v>
      </c>
      <c r="AH793" s="250">
        <v>0</v>
      </c>
      <c r="AI793" s="250">
        <v>193.23</v>
      </c>
      <c r="AJ793" s="250">
        <v>193.23</v>
      </c>
      <c r="AK793" s="250">
        <v>193.23</v>
      </c>
      <c r="AL793" s="250">
        <v>193.23</v>
      </c>
      <c r="AM793" s="250"/>
      <c r="AN793" s="250">
        <v>0</v>
      </c>
      <c r="AO793" s="250">
        <f>SUM(M793:AN793)</f>
        <v>966.15</v>
      </c>
      <c r="AP793" s="250">
        <f>+J793-AO793</f>
        <v>107.35000000000002</v>
      </c>
      <c r="AQ793" s="50" t="s">
        <v>1532</v>
      </c>
      <c r="AR793" s="58" t="s">
        <v>1295</v>
      </c>
    </row>
    <row r="794" spans="1:44" s="5" customFormat="1" ht="50.15" customHeight="1" thickBot="1">
      <c r="A794" s="268" t="s">
        <v>1942</v>
      </c>
      <c r="B794" s="269"/>
      <c r="C794" s="269"/>
      <c r="D794" s="269"/>
      <c r="E794" s="269"/>
      <c r="F794" s="269"/>
      <c r="G794" s="269"/>
      <c r="H794" s="269"/>
      <c r="I794" s="168"/>
      <c r="J794" s="22">
        <f>SUM(J792:J793)</f>
        <v>1977.5</v>
      </c>
      <c r="K794" s="22">
        <f>SUM(K792:K793)</f>
        <v>197.75</v>
      </c>
      <c r="L794" s="22">
        <f>SUM(L792:L793)</f>
        <v>1779.75</v>
      </c>
      <c r="M794" s="22">
        <f t="shared" ref="M794:AO794" si="141">SUM(M792:M793)</f>
        <v>0</v>
      </c>
      <c r="N794" s="22">
        <f t="shared" si="141"/>
        <v>0</v>
      </c>
      <c r="O794" s="22">
        <f t="shared" si="141"/>
        <v>0</v>
      </c>
      <c r="P794" s="22">
        <f t="shared" si="141"/>
        <v>0</v>
      </c>
      <c r="Q794" s="22">
        <f t="shared" si="141"/>
        <v>0</v>
      </c>
      <c r="R794" s="22">
        <f t="shared" si="141"/>
        <v>0</v>
      </c>
      <c r="S794" s="22">
        <f t="shared" si="141"/>
        <v>0</v>
      </c>
      <c r="T794" s="22">
        <f t="shared" si="141"/>
        <v>0</v>
      </c>
      <c r="U794" s="22">
        <f t="shared" si="141"/>
        <v>0</v>
      </c>
      <c r="V794" s="22">
        <f t="shared" si="141"/>
        <v>0</v>
      </c>
      <c r="W794" s="22">
        <f t="shared" si="141"/>
        <v>0</v>
      </c>
      <c r="X794" s="22">
        <f t="shared" si="141"/>
        <v>0</v>
      </c>
      <c r="Y794" s="22">
        <f t="shared" si="141"/>
        <v>0</v>
      </c>
      <c r="Z794" s="22">
        <f t="shared" si="141"/>
        <v>94.92</v>
      </c>
      <c r="AA794" s="22">
        <f t="shared" si="141"/>
        <v>162.72</v>
      </c>
      <c r="AB794" s="22">
        <f t="shared" si="141"/>
        <v>0</v>
      </c>
      <c r="AC794" s="22">
        <f t="shared" si="141"/>
        <v>162.72</v>
      </c>
      <c r="AD794" s="22">
        <f t="shared" si="141"/>
        <v>162.72</v>
      </c>
      <c r="AE794" s="22">
        <f t="shared" si="141"/>
        <v>162.72</v>
      </c>
      <c r="AF794" s="22">
        <f t="shared" si="141"/>
        <v>0</v>
      </c>
      <c r="AG794" s="22">
        <f t="shared" si="141"/>
        <v>261.02999999999997</v>
      </c>
      <c r="AH794" s="22">
        <f t="shared" si="141"/>
        <v>0</v>
      </c>
      <c r="AI794" s="22">
        <f t="shared" si="141"/>
        <v>193.23</v>
      </c>
      <c r="AJ794" s="22">
        <f t="shared" si="141"/>
        <v>193.23</v>
      </c>
      <c r="AK794" s="22">
        <f t="shared" si="141"/>
        <v>193.23</v>
      </c>
      <c r="AL794" s="22">
        <f t="shared" si="141"/>
        <v>193.23</v>
      </c>
      <c r="AM794" s="22"/>
      <c r="AN794" s="22">
        <f t="shared" si="141"/>
        <v>0</v>
      </c>
      <c r="AO794" s="22">
        <f t="shared" si="141"/>
        <v>1779.75</v>
      </c>
      <c r="AP794" s="44">
        <f>SUM(AP792:AP793)</f>
        <v>197.75</v>
      </c>
      <c r="AQ794" s="259"/>
      <c r="AR794" s="71"/>
    </row>
    <row r="795" spans="1:44" s="5" customFormat="1" ht="50.15" customHeight="1" thickBot="1">
      <c r="A795" s="291" t="s">
        <v>2030</v>
      </c>
      <c r="B795" s="292"/>
      <c r="C795" s="292"/>
      <c r="D795" s="292"/>
      <c r="E795" s="292"/>
      <c r="F795" s="292"/>
      <c r="G795" s="292"/>
      <c r="H795" s="292"/>
      <c r="I795" s="263"/>
      <c r="J795" s="264">
        <f t="shared" ref="J795:AP795" si="142">SUM(J37+J624+J628+J752+J784+J791+J794)</f>
        <v>3431053.3257142869</v>
      </c>
      <c r="K795" s="264">
        <f t="shared" si="142"/>
        <v>343105.33257142908</v>
      </c>
      <c r="L795" s="264">
        <f t="shared" si="142"/>
        <v>3087947.9931428605</v>
      </c>
      <c r="M795" s="264">
        <f t="shared" si="142"/>
        <v>3804.69</v>
      </c>
      <c r="N795" s="264">
        <f t="shared" si="142"/>
        <v>4671.16</v>
      </c>
      <c r="O795" s="264">
        <f t="shared" si="142"/>
        <v>4807.1799999999994</v>
      </c>
      <c r="P795" s="264">
        <f t="shared" si="142"/>
        <v>5048.7299999999996</v>
      </c>
      <c r="Q795" s="264">
        <f t="shared" si="142"/>
        <v>8004.3</v>
      </c>
      <c r="R795" s="264">
        <f t="shared" si="142"/>
        <v>19095.5</v>
      </c>
      <c r="S795" s="264">
        <f t="shared" si="142"/>
        <v>12698</v>
      </c>
      <c r="T795" s="264">
        <f t="shared" si="142"/>
        <v>16025.600571999999</v>
      </c>
      <c r="U795" s="264">
        <f t="shared" si="142"/>
        <v>12957.779999999999</v>
      </c>
      <c r="V795" s="264">
        <f t="shared" si="142"/>
        <v>15508.95</v>
      </c>
      <c r="W795" s="264">
        <f t="shared" si="142"/>
        <v>38628.99</v>
      </c>
      <c r="X795" s="264">
        <f t="shared" si="142"/>
        <v>55976.800000000003</v>
      </c>
      <c r="Y795" s="264">
        <f t="shared" si="142"/>
        <v>58309.709999999985</v>
      </c>
      <c r="Z795" s="264">
        <f t="shared" si="142"/>
        <v>102214.18999999999</v>
      </c>
      <c r="AA795" s="264">
        <f t="shared" si="142"/>
        <v>233426.85299999992</v>
      </c>
      <c r="AB795" s="264">
        <f t="shared" si="142"/>
        <v>-48477.499999999993</v>
      </c>
      <c r="AC795" s="264">
        <f t="shared" si="142"/>
        <v>137923.12999999989</v>
      </c>
      <c r="AD795" s="264">
        <f t="shared" si="142"/>
        <v>175383.51999999996</v>
      </c>
      <c r="AE795" s="264">
        <f t="shared" si="142"/>
        <v>302569.13999999984</v>
      </c>
      <c r="AF795" s="264">
        <f t="shared" si="142"/>
        <v>11273.87</v>
      </c>
      <c r="AG795" s="264">
        <f t="shared" si="142"/>
        <v>213679.53000000017</v>
      </c>
      <c r="AH795" s="264">
        <f t="shared" si="142"/>
        <v>-849.68999999999994</v>
      </c>
      <c r="AI795" s="264">
        <f t="shared" si="142"/>
        <v>175925.05000000002</v>
      </c>
      <c r="AJ795" s="264">
        <f t="shared" si="142"/>
        <v>113294.81999999991</v>
      </c>
      <c r="AK795" s="264">
        <f t="shared" si="142"/>
        <v>77686.879999999976</v>
      </c>
      <c r="AL795" s="264">
        <f t="shared" si="142"/>
        <v>108987.04999999984</v>
      </c>
      <c r="AM795" s="264">
        <f t="shared" si="142"/>
        <v>190.65</v>
      </c>
      <c r="AN795" s="264">
        <f t="shared" si="142"/>
        <v>113266.37999999993</v>
      </c>
      <c r="AO795" s="264">
        <f t="shared" si="142"/>
        <v>1965731.2635720028</v>
      </c>
      <c r="AP795" s="265">
        <f t="shared" si="142"/>
        <v>1465322.0621422864</v>
      </c>
      <c r="AQ795" s="260"/>
      <c r="AR795" s="93"/>
    </row>
    <row r="796" spans="1:44" s="5" customFormat="1" ht="50.15" customHeight="1" thickBot="1">
      <c r="A796" s="289" t="s">
        <v>2031</v>
      </c>
      <c r="B796" s="290"/>
      <c r="C796" s="290"/>
      <c r="D796" s="290"/>
      <c r="E796" s="290"/>
      <c r="F796" s="290"/>
      <c r="G796" s="290"/>
      <c r="H796" s="290"/>
      <c r="I796" s="261"/>
      <c r="J796" s="262">
        <f t="shared" ref="J796:AP796" si="143">SUM(J37+J626+J628+J754+J787+J791+J794)</f>
        <v>3438235.0057142866</v>
      </c>
      <c r="K796" s="262">
        <f t="shared" si="143"/>
        <v>343823.50057142909</v>
      </c>
      <c r="L796" s="262">
        <f t="shared" si="143"/>
        <v>3094411.5051428606</v>
      </c>
      <c r="M796" s="262">
        <f t="shared" si="143"/>
        <v>3804.69</v>
      </c>
      <c r="N796" s="262">
        <f t="shared" si="143"/>
        <v>4671.16</v>
      </c>
      <c r="O796" s="262">
        <f t="shared" si="143"/>
        <v>4807.1799999999994</v>
      </c>
      <c r="P796" s="262">
        <f t="shared" si="143"/>
        <v>5048.7299999999996</v>
      </c>
      <c r="Q796" s="262">
        <f t="shared" si="143"/>
        <v>8004.3</v>
      </c>
      <c r="R796" s="262">
        <f t="shared" si="143"/>
        <v>19095.5</v>
      </c>
      <c r="S796" s="262">
        <f t="shared" si="143"/>
        <v>12698</v>
      </c>
      <c r="T796" s="262">
        <f t="shared" si="143"/>
        <v>16025.600571999999</v>
      </c>
      <c r="U796" s="262">
        <f t="shared" si="143"/>
        <v>12957.779999999999</v>
      </c>
      <c r="V796" s="262">
        <f t="shared" si="143"/>
        <v>15508.95</v>
      </c>
      <c r="W796" s="262">
        <f t="shared" si="143"/>
        <v>38628.99</v>
      </c>
      <c r="X796" s="262">
        <f t="shared" si="143"/>
        <v>55976.800000000003</v>
      </c>
      <c r="Y796" s="262">
        <f t="shared" si="143"/>
        <v>58309.709999999985</v>
      </c>
      <c r="Z796" s="262">
        <f t="shared" si="143"/>
        <v>102214.18999999999</v>
      </c>
      <c r="AA796" s="262">
        <f t="shared" si="143"/>
        <v>233426.85299999992</v>
      </c>
      <c r="AB796" s="262">
        <f t="shared" si="143"/>
        <v>-48477.499999999993</v>
      </c>
      <c r="AC796" s="262">
        <f t="shared" si="143"/>
        <v>137923.12999999989</v>
      </c>
      <c r="AD796" s="262">
        <f t="shared" si="143"/>
        <v>175383.51999999996</v>
      </c>
      <c r="AE796" s="262">
        <f t="shared" si="143"/>
        <v>302569.13999999984</v>
      </c>
      <c r="AF796" s="262">
        <f t="shared" si="143"/>
        <v>11273.87</v>
      </c>
      <c r="AG796" s="262">
        <f t="shared" si="143"/>
        <v>213679.53000000017</v>
      </c>
      <c r="AH796" s="262">
        <f t="shared" si="143"/>
        <v>-849.68999999999994</v>
      </c>
      <c r="AI796" s="262">
        <f t="shared" si="143"/>
        <v>175925.05000000002</v>
      </c>
      <c r="AJ796" s="262">
        <f t="shared" si="143"/>
        <v>113294.81999999991</v>
      </c>
      <c r="AK796" s="262">
        <f t="shared" si="143"/>
        <v>77686.879999999976</v>
      </c>
      <c r="AL796" s="262">
        <f t="shared" si="143"/>
        <v>108987.04999999984</v>
      </c>
      <c r="AM796" s="262">
        <f t="shared" si="143"/>
        <v>190.65</v>
      </c>
      <c r="AN796" s="262">
        <f t="shared" si="143"/>
        <v>113266.37999999993</v>
      </c>
      <c r="AO796" s="262">
        <f t="shared" si="143"/>
        <v>1965731.2635720028</v>
      </c>
      <c r="AP796" s="262">
        <f t="shared" si="143"/>
        <v>1472503.7421422864</v>
      </c>
      <c r="AQ796" s="94"/>
      <c r="AR796" s="95"/>
    </row>
    <row r="797" spans="1:44" ht="16" customHeight="1">
      <c r="C797" s="1"/>
      <c r="D797" s="1"/>
      <c r="E797" s="1"/>
      <c r="F797" s="1"/>
      <c r="G797" s="1"/>
      <c r="H797" s="1"/>
      <c r="J797" s="11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2"/>
      <c r="AP797" s="4"/>
    </row>
    <row r="798" spans="1:44" ht="16" customHeight="1">
      <c r="A798" s="286"/>
      <c r="B798" s="286"/>
      <c r="C798" s="286"/>
      <c r="D798" s="286"/>
      <c r="E798" s="286"/>
      <c r="F798" s="286"/>
      <c r="G798" s="286"/>
      <c r="H798" s="286"/>
      <c r="I798" s="286"/>
      <c r="J798" s="286"/>
      <c r="K798" s="286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2"/>
      <c r="AP798" s="4"/>
    </row>
    <row r="799" spans="1:44" ht="16" customHeight="1">
      <c r="A799" s="75"/>
      <c r="B799" s="75"/>
      <c r="C799" s="75"/>
      <c r="D799" s="75"/>
      <c r="E799" s="75"/>
      <c r="F799" s="75"/>
      <c r="G799" s="1"/>
      <c r="H799" s="1"/>
      <c r="J799" s="11"/>
      <c r="K799" s="11"/>
      <c r="L799" s="11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2"/>
      <c r="AP799" s="4"/>
    </row>
    <row r="800" spans="1:44" ht="16" customHeight="1">
      <c r="A800" s="75"/>
      <c r="B800" s="75"/>
      <c r="C800" s="75"/>
      <c r="D800" s="75"/>
      <c r="E800" s="75"/>
      <c r="F800" s="75"/>
      <c r="G800" s="1"/>
      <c r="H800" s="1"/>
      <c r="J800" s="11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2"/>
      <c r="AP800" s="4"/>
    </row>
    <row r="801" spans="1:44" ht="16" customHeight="1">
      <c r="C801" s="1"/>
      <c r="D801" s="1"/>
      <c r="E801" s="1"/>
      <c r="F801" s="1"/>
      <c r="G801" s="1"/>
      <c r="H801" s="1"/>
      <c r="J801" s="11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2"/>
      <c r="AP801" s="4"/>
    </row>
    <row r="802" spans="1:44" ht="16" customHeight="1">
      <c r="A802" s="282" t="s">
        <v>2035</v>
      </c>
      <c r="B802" s="282"/>
      <c r="C802" s="282"/>
      <c r="D802" s="282"/>
      <c r="E802" s="282"/>
      <c r="F802" s="282"/>
      <c r="G802" s="282"/>
      <c r="H802" s="282"/>
      <c r="I802" s="282"/>
      <c r="J802" s="11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2"/>
      <c r="AP802" s="4"/>
    </row>
    <row r="803" spans="1:44" ht="16" customHeight="1">
      <c r="A803" s="282"/>
      <c r="B803" s="282"/>
      <c r="C803" s="282"/>
      <c r="D803" s="282"/>
      <c r="E803" s="282"/>
      <c r="F803" s="282"/>
      <c r="G803" s="282"/>
      <c r="H803" s="282"/>
      <c r="I803" s="28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163"/>
      <c r="AN803" s="152"/>
      <c r="AO803" s="42"/>
      <c r="AP803" s="42"/>
    </row>
    <row r="804" spans="1:44" ht="28.5" customHeight="1">
      <c r="A804" s="283" t="s">
        <v>2033</v>
      </c>
      <c r="B804" s="283"/>
      <c r="C804" s="283"/>
      <c r="D804" s="283"/>
      <c r="E804" s="283"/>
      <c r="F804" s="283"/>
      <c r="G804" s="283"/>
      <c r="H804" s="283"/>
      <c r="I804" s="283"/>
      <c r="J804" s="41"/>
      <c r="K804" s="107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164"/>
      <c r="AN804" s="153"/>
      <c r="AO804" s="41"/>
      <c r="AP804" s="41"/>
    </row>
    <row r="805" spans="1:44" ht="28.5" customHeight="1">
      <c r="A805" s="284" t="s">
        <v>2034</v>
      </c>
      <c r="B805" s="284"/>
      <c r="C805" s="284"/>
      <c r="D805" s="284"/>
      <c r="E805" s="284"/>
      <c r="F805" s="284"/>
      <c r="G805" s="284"/>
      <c r="H805" s="284"/>
      <c r="I805" s="284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164"/>
      <c r="AN805" s="153"/>
      <c r="AO805" s="41"/>
      <c r="AP805" s="41"/>
    </row>
    <row r="806" spans="1:44" ht="16" customHeight="1">
      <c r="C806" s="1"/>
      <c r="D806" s="1"/>
      <c r="E806" s="1"/>
      <c r="F806" s="1"/>
      <c r="G806" s="1"/>
      <c r="H806" s="1"/>
      <c r="J806" s="11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2"/>
      <c r="AP806" s="4"/>
    </row>
    <row r="807" spans="1:44" ht="16" customHeight="1">
      <c r="C807" s="1"/>
      <c r="D807" s="1"/>
      <c r="E807" s="1"/>
      <c r="F807" s="1"/>
      <c r="G807" s="1"/>
      <c r="H807" s="1"/>
      <c r="J807" s="11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2"/>
      <c r="AP807" s="4"/>
    </row>
    <row r="808" spans="1:44" s="86" customFormat="1" ht="33.75" customHeight="1">
      <c r="A808" s="78" t="s">
        <v>2357</v>
      </c>
      <c r="B808" s="78"/>
      <c r="C808" s="82"/>
      <c r="D808" s="82"/>
      <c r="E808" s="82"/>
      <c r="F808" s="82"/>
      <c r="G808" s="82"/>
      <c r="H808" s="82"/>
      <c r="I808" s="83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5"/>
      <c r="AP808" s="84"/>
      <c r="AQ808" s="85"/>
      <c r="AR808" s="85"/>
    </row>
    <row r="809" spans="1:44" s="86" customFormat="1" ht="42" customHeight="1">
      <c r="A809" s="285" t="s">
        <v>2362</v>
      </c>
      <c r="B809" s="285"/>
      <c r="C809" s="285"/>
      <c r="D809" s="285"/>
      <c r="E809" s="285"/>
      <c r="F809" s="285"/>
      <c r="G809" s="82"/>
      <c r="H809" s="82"/>
      <c r="I809" s="83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5"/>
      <c r="AP809" s="84"/>
      <c r="AQ809" s="85"/>
      <c r="AR809" s="85"/>
    </row>
    <row r="810" spans="1:44" ht="16" customHeight="1">
      <c r="C810" s="1"/>
      <c r="D810" s="1"/>
      <c r="E810" s="1"/>
      <c r="F810" s="1"/>
      <c r="G810" s="1"/>
      <c r="H810" s="1"/>
      <c r="J810" s="11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2"/>
      <c r="AP810" s="4"/>
    </row>
    <row r="811" spans="1:44" ht="16" customHeight="1">
      <c r="A811" s="81" t="s">
        <v>2358</v>
      </c>
      <c r="B811" s="79"/>
      <c r="C811" s="77"/>
      <c r="D811" s="1"/>
      <c r="E811" s="1"/>
      <c r="F811" s="1"/>
      <c r="G811" s="1"/>
      <c r="H811" s="1"/>
      <c r="J811" s="11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2"/>
      <c r="AP811" s="4"/>
    </row>
    <row r="812" spans="1:44" ht="40.5" customHeight="1">
      <c r="A812" s="79" t="s">
        <v>2359</v>
      </c>
      <c r="B812" s="80">
        <v>151.19999999999999</v>
      </c>
      <c r="C812" s="77"/>
      <c r="D812" s="1"/>
      <c r="E812" s="1"/>
      <c r="F812" s="1"/>
      <c r="G812" s="1"/>
      <c r="H812" s="1"/>
      <c r="J812" s="11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2"/>
      <c r="AP812" s="4"/>
    </row>
    <row r="813" spans="1:44" ht="35.25" customHeight="1">
      <c r="A813" s="79"/>
      <c r="B813" s="80">
        <v>63</v>
      </c>
      <c r="C813" s="77"/>
      <c r="D813" s="1"/>
      <c r="E813" s="1"/>
      <c r="F813" s="1"/>
      <c r="G813" s="1"/>
      <c r="H813" s="1"/>
      <c r="J813" s="11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2"/>
      <c r="AP813" s="4"/>
    </row>
    <row r="814" spans="1:44" ht="40.5" customHeight="1">
      <c r="A814" s="79" t="s">
        <v>2360</v>
      </c>
      <c r="B814" s="80">
        <f>+B812-B813</f>
        <v>88.199999999999989</v>
      </c>
      <c r="C814" s="77"/>
      <c r="D814" s="1"/>
      <c r="E814" s="1"/>
      <c r="F814" s="1"/>
      <c r="G814" s="1"/>
      <c r="H814" s="1"/>
      <c r="J814" s="11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2"/>
      <c r="AP814" s="4"/>
    </row>
    <row r="815" spans="1:44" ht="44.25" customHeight="1">
      <c r="A815" s="78" t="s">
        <v>2361</v>
      </c>
      <c r="B815" s="80">
        <v>75.599999999999994</v>
      </c>
      <c r="C815" s="77"/>
      <c r="D815" s="1"/>
      <c r="E815" s="1"/>
      <c r="F815" s="1"/>
      <c r="G815" s="1"/>
      <c r="H815" s="1"/>
      <c r="J815" s="11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2"/>
      <c r="AP815" s="4"/>
    </row>
    <row r="816" spans="1:44" ht="16" customHeight="1">
      <c r="A816" s="78"/>
      <c r="B816" s="91">
        <f>+B814+B815</f>
        <v>163.79999999999998</v>
      </c>
      <c r="C816" s="77"/>
      <c r="D816" s="1"/>
      <c r="E816" s="1"/>
      <c r="F816" s="1"/>
      <c r="G816" s="1"/>
      <c r="H816" s="1"/>
      <c r="J816" s="11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2"/>
      <c r="AP816" s="4"/>
    </row>
    <row r="817" spans="1:42" ht="16" customHeight="1">
      <c r="A817" s="78"/>
      <c r="B817" s="78"/>
      <c r="C817" s="77"/>
      <c r="D817" s="1"/>
      <c r="E817" s="1"/>
      <c r="F817" s="1"/>
      <c r="G817" s="1"/>
      <c r="H817" s="1"/>
      <c r="J817" s="11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2"/>
      <c r="AP817" s="4"/>
    </row>
    <row r="818" spans="1:42" ht="16" customHeight="1">
      <c r="A818" s="76"/>
      <c r="B818" s="76"/>
      <c r="C818" s="77"/>
      <c r="D818" s="1"/>
      <c r="E818" s="1"/>
      <c r="F818" s="1"/>
      <c r="G818" s="1"/>
      <c r="H818" s="1"/>
      <c r="J818" s="11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2"/>
      <c r="AP818" s="4"/>
    </row>
    <row r="819" spans="1:42" ht="16" customHeight="1">
      <c r="C819" s="1"/>
      <c r="D819" s="1"/>
      <c r="E819" s="1"/>
      <c r="F819" s="1"/>
      <c r="G819" s="1"/>
      <c r="H819" s="1"/>
      <c r="J819" s="11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2"/>
      <c r="AP819" s="4"/>
    </row>
    <row r="820" spans="1:42" ht="16" customHeight="1">
      <c r="C820" s="1"/>
      <c r="D820" s="1"/>
      <c r="E820" s="1"/>
      <c r="F820" s="1"/>
      <c r="G820" s="1"/>
      <c r="H820" s="1"/>
      <c r="J820" s="11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2"/>
      <c r="AP820" s="4"/>
    </row>
    <row r="821" spans="1:42" ht="16" customHeight="1">
      <c r="A821" s="81" t="s">
        <v>2363</v>
      </c>
      <c r="C821" s="1"/>
      <c r="D821" s="1"/>
      <c r="E821" s="1"/>
      <c r="F821" s="1"/>
      <c r="G821" s="1"/>
      <c r="H821" s="1"/>
      <c r="J821" s="11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2"/>
      <c r="AP821" s="4"/>
    </row>
    <row r="822" spans="1:42" ht="16" customHeight="1">
      <c r="C822" s="1"/>
      <c r="D822" s="1"/>
      <c r="E822" s="1"/>
      <c r="F822" s="1"/>
      <c r="G822" s="1"/>
      <c r="H822" s="1"/>
      <c r="J822" s="11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2"/>
      <c r="AP822" s="4"/>
    </row>
    <row r="823" spans="1:42" ht="45.75" customHeight="1">
      <c r="A823" s="79" t="s">
        <v>2359</v>
      </c>
      <c r="B823" s="80">
        <v>28.5</v>
      </c>
      <c r="C823" s="1"/>
      <c r="D823" s="1"/>
      <c r="E823" s="1"/>
      <c r="F823" s="1"/>
      <c r="G823" s="1"/>
      <c r="H823" s="1"/>
      <c r="J823" s="11"/>
      <c r="K823" s="4"/>
      <c r="L823" s="15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 t="s">
        <v>2406</v>
      </c>
      <c r="AI823" s="4"/>
      <c r="AJ823" s="4"/>
      <c r="AK823" s="4"/>
      <c r="AL823" s="4"/>
      <c r="AM823" s="4"/>
      <c r="AN823" s="4"/>
      <c r="AO823" s="2"/>
      <c r="AP823" s="4"/>
    </row>
    <row r="824" spans="1:42" ht="16" customHeight="1">
      <c r="A824" s="79"/>
      <c r="B824" s="80">
        <v>14.25</v>
      </c>
      <c r="C824" s="1"/>
      <c r="D824" s="1"/>
      <c r="E824" s="1"/>
      <c r="F824" s="1"/>
      <c r="G824" s="1"/>
      <c r="H824" s="1"/>
      <c r="J824" s="11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2"/>
      <c r="AP824" s="4"/>
    </row>
    <row r="825" spans="1:42" ht="34.5" customHeight="1">
      <c r="A825" s="79" t="s">
        <v>2360</v>
      </c>
      <c r="B825" s="80">
        <f>+B823-B824</f>
        <v>14.25</v>
      </c>
      <c r="C825" s="1"/>
      <c r="D825" s="1"/>
      <c r="E825" s="1"/>
      <c r="F825" s="1"/>
      <c r="G825" s="1"/>
      <c r="H825" s="1"/>
      <c r="J825" s="11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2"/>
      <c r="AP825" s="4"/>
    </row>
    <row r="826" spans="1:42" ht="47.25" customHeight="1">
      <c r="A826" s="78" t="s">
        <v>2361</v>
      </c>
      <c r="B826" s="90">
        <v>85.5</v>
      </c>
      <c r="C826" s="1"/>
      <c r="D826" s="1"/>
      <c r="E826" s="1"/>
      <c r="F826" s="1"/>
      <c r="G826" s="1"/>
      <c r="H826" s="1"/>
      <c r="J826" s="11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2"/>
      <c r="AP826" s="4"/>
    </row>
    <row r="827" spans="1:42" ht="16" customHeight="1">
      <c r="B827" s="87" t="s">
        <v>2364</v>
      </c>
      <c r="C827" s="1"/>
      <c r="D827" s="1"/>
      <c r="E827" s="1"/>
      <c r="F827" s="1"/>
      <c r="G827" s="1"/>
      <c r="H827" s="1"/>
      <c r="J827" s="11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2"/>
      <c r="AP827" s="4"/>
    </row>
    <row r="828" spans="1:42" ht="16" customHeight="1">
      <c r="B828" s="88">
        <f>+B825+B826</f>
        <v>99.75</v>
      </c>
      <c r="C828" s="1"/>
      <c r="D828" s="1"/>
      <c r="E828" s="1"/>
      <c r="F828" s="1"/>
      <c r="G828" s="1"/>
      <c r="H828" s="1"/>
      <c r="J828" s="11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2"/>
      <c r="AP828" s="4"/>
    </row>
    <row r="829" spans="1:42" ht="16" customHeight="1">
      <c r="B829" s="89"/>
      <c r="C829" s="1"/>
      <c r="D829" s="1"/>
      <c r="E829" s="1"/>
      <c r="F829" s="1"/>
      <c r="G829" s="1"/>
      <c r="H829" s="1"/>
      <c r="J829" s="11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2"/>
      <c r="AP829" s="4"/>
    </row>
    <row r="830" spans="1:42" ht="16" customHeight="1">
      <c r="C830" s="1"/>
      <c r="D830" s="1"/>
      <c r="E830" s="1"/>
      <c r="F830" s="1"/>
      <c r="G830" s="1"/>
      <c r="H830" s="1"/>
      <c r="J830" s="11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2"/>
      <c r="AP830" s="4"/>
    </row>
    <row r="831" spans="1:42" ht="16" customHeight="1">
      <c r="C831" s="1"/>
      <c r="D831" s="1"/>
      <c r="E831" s="1"/>
      <c r="F831" s="1"/>
      <c r="G831" s="1"/>
      <c r="H831" s="1"/>
      <c r="J831" s="11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2"/>
      <c r="AP831" s="4"/>
    </row>
    <row r="832" spans="1:42" ht="16" customHeight="1">
      <c r="C832" s="1"/>
      <c r="D832" s="1"/>
      <c r="E832" s="1"/>
      <c r="F832" s="1"/>
      <c r="G832" s="1"/>
      <c r="H832" s="1"/>
      <c r="J832" s="11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2"/>
      <c r="AP832" s="4"/>
    </row>
    <row r="833" spans="3:42" ht="16" customHeight="1">
      <c r="C833" s="1"/>
      <c r="D833" s="1"/>
      <c r="E833" s="1"/>
      <c r="F833" s="1"/>
      <c r="G833" s="1"/>
      <c r="H833" s="1"/>
      <c r="J833" s="11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2"/>
      <c r="AP833" s="4"/>
    </row>
    <row r="834" spans="3:42" ht="16" customHeight="1">
      <c r="C834" s="1"/>
      <c r="D834" s="1"/>
      <c r="E834" s="1"/>
      <c r="F834" s="1"/>
      <c r="G834" s="1"/>
      <c r="H834" s="1"/>
      <c r="J834" s="11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2"/>
      <c r="AP834" s="4"/>
    </row>
    <row r="835" spans="3:42" ht="16" customHeight="1">
      <c r="C835" s="1"/>
      <c r="D835" s="1"/>
      <c r="E835" s="1"/>
      <c r="F835" s="1"/>
      <c r="G835" s="1"/>
      <c r="H835" s="1"/>
      <c r="J835" s="11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2"/>
      <c r="AP835" s="4"/>
    </row>
    <row r="836" spans="3:42" ht="16" customHeight="1">
      <c r="C836" s="1"/>
      <c r="D836" s="1"/>
      <c r="E836" s="1"/>
      <c r="F836" s="1"/>
      <c r="G836" s="1"/>
      <c r="H836" s="1"/>
      <c r="J836" s="11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2"/>
      <c r="AP836" s="4"/>
    </row>
  </sheetData>
  <autoFilter ref="A4:AR796"/>
  <mergeCells count="21">
    <mergeCell ref="A805:I805"/>
    <mergeCell ref="A809:F809"/>
    <mergeCell ref="A798:K798"/>
    <mergeCell ref="A785:I785"/>
    <mergeCell ref="A786:I786"/>
    <mergeCell ref="A796:H796"/>
    <mergeCell ref="A791:H791"/>
    <mergeCell ref="A794:H794"/>
    <mergeCell ref="A795:H795"/>
    <mergeCell ref="A787:H787"/>
    <mergeCell ref="A754:I754"/>
    <mergeCell ref="B783:I783"/>
    <mergeCell ref="A784:I784"/>
    <mergeCell ref="A802:I803"/>
    <mergeCell ref="A804:I804"/>
    <mergeCell ref="A1:AR3"/>
    <mergeCell ref="A37:H37"/>
    <mergeCell ref="A624:H624"/>
    <mergeCell ref="A628:H628"/>
    <mergeCell ref="A752:I752"/>
    <mergeCell ref="A626:H626"/>
  </mergeCells>
  <phoneticPr fontId="4" type="noConversion"/>
  <printOptions horizontalCentered="1"/>
  <pageMargins left="1.08" right="0.19685039370078741" top="0.39370078740157483" bottom="0.39370078740157483" header="0.39370078740157483" footer="0.19685039370078741"/>
  <pageSetup scale="41" fitToHeight="0" orientation="landscape" r:id="rId1"/>
  <headerFooter alignWithMargins="0">
    <oddFooter>&amp;R&amp;P DE &amp;N</oddFooter>
  </headerFooter>
  <ignoredErrors>
    <ignoredError sqref="L37 K75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0" zoomScaleNormal="70" workbookViewId="0">
      <selection activeCell="D12" sqref="D12"/>
    </sheetView>
  </sheetViews>
  <sheetFormatPr baseColWidth="10" defaultRowHeight="12.5"/>
  <cols>
    <col min="1" max="1" width="19.81640625" customWidth="1"/>
    <col min="2" max="2" width="35" customWidth="1"/>
    <col min="3" max="3" width="29.453125" customWidth="1"/>
    <col min="4" max="4" width="26.26953125" customWidth="1"/>
    <col min="5" max="5" width="29.81640625" customWidth="1"/>
    <col min="6" max="6" width="28.81640625" customWidth="1"/>
    <col min="7" max="7" width="31.54296875" customWidth="1"/>
    <col min="8" max="8" width="29.1796875" customWidth="1"/>
  </cols>
  <sheetData>
    <row r="1" spans="1:8" ht="45" customHeight="1" thickBot="1">
      <c r="A1" s="317" t="s">
        <v>2486</v>
      </c>
      <c r="B1" s="317"/>
      <c r="C1" s="317"/>
      <c r="D1" s="317"/>
      <c r="E1" s="317"/>
      <c r="F1" s="317"/>
      <c r="G1" s="317"/>
      <c r="H1" s="317"/>
    </row>
    <row r="2" spans="1:8" ht="74.5" thickBot="1">
      <c r="A2" s="116" t="s">
        <v>2379</v>
      </c>
      <c r="B2" s="117" t="s">
        <v>2380</v>
      </c>
      <c r="C2" s="117" t="s">
        <v>2381</v>
      </c>
      <c r="D2" s="118" t="s">
        <v>7</v>
      </c>
      <c r="E2" s="119" t="s">
        <v>2382</v>
      </c>
      <c r="F2" s="120" t="s">
        <v>2383</v>
      </c>
      <c r="G2" s="120" t="s">
        <v>2384</v>
      </c>
      <c r="H2" s="120" t="s">
        <v>2487</v>
      </c>
    </row>
    <row r="3" spans="1:8" ht="18.75" customHeight="1">
      <c r="A3" s="311" t="s">
        <v>2385</v>
      </c>
      <c r="B3" s="324" t="s">
        <v>2386</v>
      </c>
      <c r="C3" s="121" t="s">
        <v>1104</v>
      </c>
      <c r="D3" s="122">
        <f>SUM('BIENES MAYORES - RNPN'!J5:J32)</f>
        <v>633480.19571428571</v>
      </c>
      <c r="E3" s="315">
        <f>'BIENES MAYORES - RNPN'!J37</f>
        <v>672450.19571428571</v>
      </c>
      <c r="F3" s="315">
        <f>'BIENES MAYORES - RNPN'!J37</f>
        <v>672450.19571428571</v>
      </c>
      <c r="G3" s="293">
        <v>672450.2</v>
      </c>
      <c r="H3" s="293">
        <f>+E3-G3</f>
        <v>-4.2857142398133874E-3</v>
      </c>
    </row>
    <row r="4" spans="1:8" ht="19.5" customHeight="1" thickBot="1">
      <c r="A4" s="312"/>
      <c r="B4" s="325"/>
      <c r="C4" s="123" t="s">
        <v>869</v>
      </c>
      <c r="D4" s="124">
        <f>SUM('BIENES MAYORES - RNPN'!J33:J36)</f>
        <v>38970</v>
      </c>
      <c r="E4" s="316"/>
      <c r="F4" s="316"/>
      <c r="G4" s="294"/>
      <c r="H4" s="294"/>
    </row>
    <row r="5" spans="1:8" ht="18.75" customHeight="1">
      <c r="A5" s="303" t="s">
        <v>2387</v>
      </c>
      <c r="B5" s="321" t="s">
        <v>2388</v>
      </c>
      <c r="C5" s="125" t="s">
        <v>1243</v>
      </c>
      <c r="D5" s="126">
        <f>SUM('BIENES MAYORES - RNPN'!J38:J50)</f>
        <v>40427.590000000004</v>
      </c>
      <c r="E5" s="296">
        <f>SUM(D5:D12)</f>
        <v>1745292.9300000002</v>
      </c>
      <c r="F5" s="296">
        <f>SUM('BIENES MAYORES - RNPN'!J624:J625)</f>
        <v>1748692.9300000004</v>
      </c>
      <c r="G5" s="298">
        <v>1748692.93</v>
      </c>
      <c r="H5" s="298">
        <f>+E5-G5</f>
        <v>-3399.9999999997672</v>
      </c>
    </row>
    <row r="6" spans="1:8" ht="18.75" customHeight="1">
      <c r="A6" s="304"/>
      <c r="B6" s="322"/>
      <c r="C6" s="127" t="s">
        <v>869</v>
      </c>
      <c r="D6" s="128">
        <f>SUM('BIENES MAYORES - RNPN'!J51:J83)</f>
        <v>51381.080000000009</v>
      </c>
      <c r="E6" s="309"/>
      <c r="F6" s="309"/>
      <c r="G6" s="318"/>
      <c r="H6" s="318"/>
    </row>
    <row r="7" spans="1:8" ht="18.75" customHeight="1">
      <c r="A7" s="304"/>
      <c r="B7" s="322"/>
      <c r="C7" s="127" t="s">
        <v>2389</v>
      </c>
      <c r="D7" s="128">
        <f>SUM('BIENES MAYORES - RNPN'!J84:J88)</f>
        <v>8358</v>
      </c>
      <c r="E7" s="309"/>
      <c r="F7" s="309"/>
      <c r="G7" s="318"/>
      <c r="H7" s="318"/>
    </row>
    <row r="8" spans="1:8" ht="18.75" customHeight="1">
      <c r="A8" s="304"/>
      <c r="B8" s="322"/>
      <c r="C8" s="127" t="s">
        <v>1187</v>
      </c>
      <c r="D8" s="128">
        <f>SUM('BIENES MAYORES - RNPN'!J89:J138)</f>
        <v>311984.18000000005</v>
      </c>
      <c r="E8" s="309"/>
      <c r="F8" s="309"/>
      <c r="G8" s="318"/>
      <c r="H8" s="318"/>
    </row>
    <row r="9" spans="1:8" ht="18.75" customHeight="1">
      <c r="A9" s="304"/>
      <c r="B9" s="322"/>
      <c r="C9" s="127" t="s">
        <v>1242</v>
      </c>
      <c r="D9" s="128">
        <f>SUM('BIENES MAYORES - RNPN'!J139:J150)</f>
        <v>9621.9199999999983</v>
      </c>
      <c r="E9" s="309"/>
      <c r="F9" s="309"/>
      <c r="G9" s="318"/>
      <c r="H9" s="318"/>
    </row>
    <row r="10" spans="1:8" ht="18.75" customHeight="1">
      <c r="A10" s="304"/>
      <c r="B10" s="322"/>
      <c r="C10" s="127" t="s">
        <v>1104</v>
      </c>
      <c r="D10" s="128">
        <f>SUM('BIENES MAYORES - RNPN'!J151:J533)</f>
        <v>1150175.29</v>
      </c>
      <c r="E10" s="309"/>
      <c r="F10" s="309"/>
      <c r="G10" s="318"/>
      <c r="H10" s="318"/>
    </row>
    <row r="11" spans="1:8" ht="18.75" customHeight="1">
      <c r="A11" s="304"/>
      <c r="B11" s="322"/>
      <c r="C11" s="127" t="s">
        <v>1245</v>
      </c>
      <c r="D11" s="128">
        <f>SUM('BIENES MAYORES - RNPN'!J534:J621)</f>
        <v>171512.01000000007</v>
      </c>
      <c r="E11" s="309"/>
      <c r="F11" s="309"/>
      <c r="G11" s="318"/>
      <c r="H11" s="318"/>
    </row>
    <row r="12" spans="1:8" ht="19.5" customHeight="1" thickBot="1">
      <c r="A12" s="305"/>
      <c r="B12" s="323"/>
      <c r="C12" s="129" t="s">
        <v>1244</v>
      </c>
      <c r="D12" s="130">
        <f>SUM('BIENES MAYORES - RNPN'!J622:J623)</f>
        <v>1832.8600000000001</v>
      </c>
      <c r="E12" s="297"/>
      <c r="F12" s="297"/>
      <c r="G12" s="319"/>
      <c r="H12" s="319"/>
    </row>
    <row r="13" spans="1:8" ht="37.5" thickBot="1">
      <c r="A13" s="137" t="s">
        <v>2400</v>
      </c>
      <c r="B13" s="147" t="s">
        <v>2401</v>
      </c>
      <c r="C13" s="148" t="s">
        <v>1104</v>
      </c>
      <c r="D13" s="149">
        <f>SUM('BIENES MAYORES - RNPN'!J627)</f>
        <v>842.92</v>
      </c>
      <c r="E13" s="150">
        <f>D13</f>
        <v>842.92</v>
      </c>
      <c r="F13" s="150">
        <f>'BIENES MAYORES - RNPN'!J628</f>
        <v>842.92</v>
      </c>
      <c r="G13" s="151">
        <v>842.92</v>
      </c>
      <c r="H13" s="151">
        <f>+E13-G13</f>
        <v>0</v>
      </c>
    </row>
    <row r="14" spans="1:8" ht="18.75" customHeight="1">
      <c r="A14" s="303" t="s">
        <v>2390</v>
      </c>
      <c r="B14" s="321" t="s">
        <v>2391</v>
      </c>
      <c r="C14" s="125" t="s">
        <v>1104</v>
      </c>
      <c r="D14" s="126">
        <f>SUM('BIENES MAYORES - RNPN'!J629:J716)</f>
        <v>413656.71000000008</v>
      </c>
      <c r="E14" s="296">
        <f>SUM(D14:D15)</f>
        <v>455531.81000000011</v>
      </c>
      <c r="F14" s="296">
        <f>SUM('BIENES MAYORES - RNPN'!J752:J753)</f>
        <v>458471.81000000046</v>
      </c>
      <c r="G14" s="298">
        <v>458471.81</v>
      </c>
      <c r="H14" s="298">
        <f>+E14-G14</f>
        <v>-2939.9999999998836</v>
      </c>
    </row>
    <row r="15" spans="1:8" ht="19.5" customHeight="1" thickBot="1">
      <c r="A15" s="305"/>
      <c r="B15" s="323"/>
      <c r="C15" s="129" t="s">
        <v>869</v>
      </c>
      <c r="D15" s="130">
        <f>SUM('BIENES MAYORES - RNPN'!J717:J751)</f>
        <v>41875.100000000013</v>
      </c>
      <c r="E15" s="297"/>
      <c r="F15" s="297"/>
      <c r="G15" s="299"/>
      <c r="H15" s="299"/>
    </row>
    <row r="16" spans="1:8" ht="21.5" thickBot="1">
      <c r="A16" s="137" t="s">
        <v>2392</v>
      </c>
      <c r="B16" s="138" t="s">
        <v>2402</v>
      </c>
      <c r="C16" s="139" t="s">
        <v>1104</v>
      </c>
      <c r="D16" s="140">
        <f>SUM('BIENES MAYORES - RNPN'!J755:J783)</f>
        <v>540831.95000000007</v>
      </c>
      <c r="E16" s="141">
        <f>D16</f>
        <v>540831.95000000007</v>
      </c>
      <c r="F16" s="142">
        <f>SUM('BIENES MAYORES - RNPN'!J784:J786)</f>
        <v>541673.63000000012</v>
      </c>
      <c r="G16" s="142">
        <v>541673.63</v>
      </c>
      <c r="H16" s="142">
        <f>+E16-G16</f>
        <v>-841.67999999993481</v>
      </c>
    </row>
    <row r="17" spans="1:8" ht="21.5" thickBot="1">
      <c r="A17" s="131" t="s">
        <v>2393</v>
      </c>
      <c r="B17" s="132" t="s">
        <v>2394</v>
      </c>
      <c r="C17" s="133" t="s">
        <v>1104</v>
      </c>
      <c r="D17" s="134">
        <f>SUM('BIENES MAYORES - RNPN'!J788:J790)</f>
        <v>14126.02</v>
      </c>
      <c r="E17" s="135">
        <f>D17</f>
        <v>14126.02</v>
      </c>
      <c r="F17" s="136">
        <f>'BIENES MAYORES - RNPN'!J791</f>
        <v>14126.02</v>
      </c>
      <c r="G17" s="136">
        <v>14126.02</v>
      </c>
      <c r="H17" s="136">
        <f>+E17-G17</f>
        <v>0</v>
      </c>
    </row>
    <row r="18" spans="1:8" ht="21.5" thickBot="1">
      <c r="A18" s="137" t="s">
        <v>2395</v>
      </c>
      <c r="B18" s="139" t="s">
        <v>2396</v>
      </c>
      <c r="C18" s="139" t="s">
        <v>1104</v>
      </c>
      <c r="D18" s="140">
        <f>SUM('BIENES MAYORES - RNPN'!J792:J793)</f>
        <v>1977.5</v>
      </c>
      <c r="E18" s="141">
        <f>D18</f>
        <v>1977.5</v>
      </c>
      <c r="F18" s="142">
        <f>'BIENES MAYORES - RNPN'!J794</f>
        <v>1977.5</v>
      </c>
      <c r="G18" s="142">
        <v>1977.5</v>
      </c>
      <c r="H18" s="142">
        <f>+E18-G18</f>
        <v>0</v>
      </c>
    </row>
    <row r="19" spans="1:8" ht="42.75" customHeight="1" thickBot="1">
      <c r="A19" s="300" t="s">
        <v>2397</v>
      </c>
      <c r="B19" s="301"/>
      <c r="C19" s="301"/>
      <c r="D19" s="320"/>
      <c r="E19" s="143">
        <f>SUM(E3:E18)</f>
        <v>3431053.325714286</v>
      </c>
      <c r="F19" s="143">
        <f>SUM(F3:F18)</f>
        <v>3438235.0057142866</v>
      </c>
      <c r="G19" s="143">
        <f>SUM(G3:G18)</f>
        <v>3438235.01</v>
      </c>
      <c r="H19" s="143">
        <f>+E19-G19</f>
        <v>-7181.6842857138254</v>
      </c>
    </row>
    <row r="20" spans="1:8">
      <c r="A20" s="144"/>
      <c r="B20" s="144"/>
      <c r="C20" s="144"/>
      <c r="D20" s="144"/>
      <c r="E20" s="144"/>
      <c r="F20" s="144"/>
      <c r="G20" s="144"/>
    </row>
    <row r="21" spans="1:8">
      <c r="A21" s="144"/>
      <c r="B21" s="144"/>
      <c r="C21" s="144"/>
      <c r="D21" s="144"/>
      <c r="E21" s="144"/>
      <c r="F21" s="144"/>
      <c r="G21" s="144"/>
    </row>
    <row r="22" spans="1:8" ht="18.75" customHeight="1">
      <c r="A22" s="295" t="s">
        <v>2404</v>
      </c>
      <c r="B22" s="295"/>
      <c r="C22" s="295"/>
      <c r="D22" s="295"/>
      <c r="E22" s="295"/>
      <c r="F22" s="295"/>
      <c r="G22" s="295"/>
    </row>
    <row r="23" spans="1:8" ht="49.5" customHeight="1">
      <c r="A23" s="295"/>
      <c r="B23" s="295"/>
      <c r="C23" s="295"/>
      <c r="D23" s="295"/>
      <c r="E23" s="295"/>
      <c r="F23" s="295"/>
      <c r="G23" s="295"/>
    </row>
    <row r="24" spans="1:8" ht="17.25" customHeight="1">
      <c r="A24" s="144"/>
      <c r="B24" s="144"/>
      <c r="C24" s="144"/>
      <c r="D24" s="144"/>
      <c r="E24" s="144"/>
      <c r="F24" s="144"/>
      <c r="G24" s="144"/>
    </row>
    <row r="25" spans="1:8" ht="17.25" customHeight="1">
      <c r="A25" s="144"/>
      <c r="B25" s="144"/>
      <c r="C25" s="144"/>
      <c r="D25" s="144"/>
      <c r="E25" s="144"/>
      <c r="F25" s="144"/>
      <c r="G25" s="144"/>
    </row>
    <row r="26" spans="1:8" ht="25.5" customHeight="1">
      <c r="A26" s="295" t="s">
        <v>2497</v>
      </c>
      <c r="B26" s="295"/>
      <c r="C26" s="295"/>
      <c r="D26" s="295"/>
      <c r="E26" s="295"/>
      <c r="F26" s="295"/>
      <c r="G26" s="295"/>
    </row>
    <row r="27" spans="1:8" ht="50.15" customHeight="1">
      <c r="A27" s="295"/>
      <c r="B27" s="295"/>
      <c r="C27" s="295"/>
      <c r="D27" s="295"/>
      <c r="E27" s="295"/>
      <c r="F27" s="295"/>
      <c r="G27" s="295"/>
    </row>
    <row r="28" spans="1:8" ht="17.25" customHeight="1">
      <c r="A28" s="144"/>
      <c r="B28" s="144"/>
      <c r="C28" s="144"/>
      <c r="D28" s="144"/>
      <c r="E28" s="144"/>
      <c r="F28" s="144"/>
      <c r="G28" s="144"/>
    </row>
    <row r="29" spans="1:8" ht="17.25" customHeight="1">
      <c r="A29" s="144"/>
      <c r="B29" s="144"/>
      <c r="C29" s="144"/>
      <c r="D29" s="144"/>
      <c r="E29" s="144"/>
      <c r="F29" s="144"/>
      <c r="G29" s="144"/>
    </row>
    <row r="30" spans="1:8" ht="17.25" customHeight="1">
      <c r="A30" s="295" t="s">
        <v>2498</v>
      </c>
      <c r="B30" s="295"/>
      <c r="C30" s="295"/>
      <c r="D30" s="295"/>
      <c r="E30" s="295"/>
      <c r="F30" s="295"/>
      <c r="G30" s="295"/>
    </row>
    <row r="31" spans="1:8" ht="50.15" customHeight="1">
      <c r="A31" s="295"/>
      <c r="B31" s="295"/>
      <c r="C31" s="295"/>
      <c r="D31" s="295"/>
      <c r="E31" s="295"/>
      <c r="F31" s="295"/>
      <c r="G31" s="295"/>
    </row>
    <row r="32" spans="1:8" ht="17.25" customHeight="1">
      <c r="A32" s="144"/>
      <c r="B32" s="144"/>
      <c r="C32" s="144"/>
      <c r="D32" s="144"/>
      <c r="E32" s="144"/>
      <c r="F32" s="144"/>
      <c r="G32" s="144"/>
    </row>
    <row r="33" spans="1:7" ht="17.25" customHeight="1">
      <c r="A33" s="144"/>
      <c r="B33" s="144"/>
      <c r="C33" s="144"/>
      <c r="D33" s="144"/>
      <c r="E33" s="144"/>
      <c r="F33" s="144"/>
      <c r="G33" s="144"/>
    </row>
    <row r="34" spans="1:7" ht="17.25" customHeight="1">
      <c r="A34" s="144"/>
      <c r="B34" s="144"/>
      <c r="C34" s="144"/>
      <c r="D34" s="144"/>
      <c r="E34" s="144"/>
      <c r="F34" s="144"/>
      <c r="G34" s="144"/>
    </row>
    <row r="35" spans="1:7" ht="17.25" customHeight="1">
      <c r="A35" s="144"/>
      <c r="B35" s="144"/>
      <c r="C35" s="144"/>
      <c r="D35" s="144"/>
      <c r="E35" s="144"/>
      <c r="F35" s="144"/>
      <c r="G35" s="144"/>
    </row>
    <row r="36" spans="1:7" ht="17.25" customHeight="1">
      <c r="A36" s="144"/>
      <c r="B36" s="144"/>
      <c r="C36" s="144"/>
      <c r="D36" s="144"/>
      <c r="E36" s="144"/>
      <c r="F36" s="144"/>
      <c r="G36" s="144"/>
    </row>
    <row r="37" spans="1:7">
      <c r="A37" s="144"/>
      <c r="B37" s="144"/>
      <c r="C37" s="144"/>
      <c r="D37" s="144"/>
      <c r="E37" s="144"/>
      <c r="F37" s="144"/>
      <c r="G37" s="144"/>
    </row>
    <row r="38" spans="1:7">
      <c r="A38" s="144"/>
      <c r="B38" s="144"/>
      <c r="C38" s="144"/>
      <c r="D38" s="144"/>
      <c r="E38" s="144"/>
      <c r="F38" s="144"/>
      <c r="G38" s="144"/>
    </row>
    <row r="39" spans="1:7">
      <c r="A39" s="144"/>
      <c r="B39" s="144"/>
      <c r="C39" s="144"/>
      <c r="D39" s="144"/>
      <c r="E39" s="144"/>
      <c r="F39" s="144"/>
      <c r="G39" s="144"/>
    </row>
    <row r="40" spans="1:7">
      <c r="A40" s="144"/>
      <c r="B40" s="144"/>
      <c r="C40" s="144"/>
      <c r="D40" s="144"/>
      <c r="E40" s="144"/>
      <c r="F40" s="144"/>
      <c r="G40" s="144"/>
    </row>
    <row r="41" spans="1:7">
      <c r="A41" s="144"/>
      <c r="B41" s="144"/>
      <c r="C41" s="144"/>
      <c r="D41" s="144"/>
      <c r="E41" s="144"/>
      <c r="F41" s="144"/>
      <c r="G41" s="144"/>
    </row>
    <row r="42" spans="1:7" ht="45" customHeight="1" thickBot="1">
      <c r="A42" s="310" t="s">
        <v>2488</v>
      </c>
      <c r="B42" s="310"/>
      <c r="C42" s="310"/>
      <c r="D42" s="310"/>
      <c r="E42" s="310"/>
      <c r="F42" s="310"/>
      <c r="G42" s="310"/>
    </row>
    <row r="43" spans="1:7" ht="37.5" thickBot="1">
      <c r="A43" s="116" t="s">
        <v>2379</v>
      </c>
      <c r="B43" s="117" t="s">
        <v>2380</v>
      </c>
      <c r="C43" s="117" t="s">
        <v>2381</v>
      </c>
      <c r="D43" s="145" t="s">
        <v>2398</v>
      </c>
      <c r="E43" s="119" t="s">
        <v>2382</v>
      </c>
      <c r="F43" s="120" t="s">
        <v>2403</v>
      </c>
      <c r="G43" s="120" t="s">
        <v>2399</v>
      </c>
    </row>
    <row r="44" spans="1:7" ht="30" customHeight="1">
      <c r="A44" s="311" t="s">
        <v>2385</v>
      </c>
      <c r="B44" s="313" t="s">
        <v>2386</v>
      </c>
      <c r="C44" s="121" t="s">
        <v>1104</v>
      </c>
      <c r="D44" s="122">
        <f>SUM('BIENES MAYORES - RNPN'!AO5:AO32)</f>
        <v>407245.44</v>
      </c>
      <c r="E44" s="315">
        <f>SUM(D44:D45)</f>
        <v>442318.44</v>
      </c>
      <c r="F44" s="293">
        <v>442318.44</v>
      </c>
      <c r="G44" s="293">
        <f>F44-E44</f>
        <v>0</v>
      </c>
    </row>
    <row r="45" spans="1:7" ht="30" customHeight="1" thickBot="1">
      <c r="A45" s="312"/>
      <c r="B45" s="314"/>
      <c r="C45" s="123" t="s">
        <v>869</v>
      </c>
      <c r="D45" s="124">
        <f>SUM('BIENES MAYORES - RNPN'!AO33:AO36)</f>
        <v>35073</v>
      </c>
      <c r="E45" s="316"/>
      <c r="F45" s="294"/>
      <c r="G45" s="294"/>
    </row>
    <row r="46" spans="1:7" ht="30" customHeight="1">
      <c r="A46" s="303" t="s">
        <v>2387</v>
      </c>
      <c r="B46" s="306" t="s">
        <v>2388</v>
      </c>
      <c r="C46" s="125" t="s">
        <v>1243</v>
      </c>
      <c r="D46" s="126">
        <f>SUM('BIENES MAYORES - RNPN'!AO38:AO50)</f>
        <v>36384.83</v>
      </c>
      <c r="E46" s="296">
        <f>SUM(D46:D53)</f>
        <v>1087300.8929999992</v>
      </c>
      <c r="F46" s="296">
        <v>1523412.82</v>
      </c>
      <c r="G46" s="296">
        <f>F46-SUM(E46:E59)</f>
        <v>-3.5719992592930794E-3</v>
      </c>
    </row>
    <row r="47" spans="1:7" ht="30" customHeight="1">
      <c r="A47" s="304"/>
      <c r="B47" s="307"/>
      <c r="C47" s="127" t="s">
        <v>869</v>
      </c>
      <c r="D47" s="128">
        <f>SUM('BIENES MAYORES - RNPN'!AO51:AO83)</f>
        <v>46243.053000000014</v>
      </c>
      <c r="E47" s="309"/>
      <c r="F47" s="309"/>
      <c r="G47" s="309"/>
    </row>
    <row r="48" spans="1:7" ht="30" customHeight="1">
      <c r="A48" s="304"/>
      <c r="B48" s="307"/>
      <c r="C48" s="127" t="s">
        <v>2389</v>
      </c>
      <c r="D48" s="128">
        <f>SUM('BIENES MAYORES - RNPN'!AO84:AO88)</f>
        <v>7522.2</v>
      </c>
      <c r="E48" s="309"/>
      <c r="F48" s="309"/>
      <c r="G48" s="309"/>
    </row>
    <row r="49" spans="1:7" ht="30" customHeight="1">
      <c r="A49" s="304"/>
      <c r="B49" s="307"/>
      <c r="C49" s="127" t="s">
        <v>1187</v>
      </c>
      <c r="D49" s="128">
        <f>SUM('BIENES MAYORES - RNPN'!AO89:AO138)</f>
        <v>277151.75999999978</v>
      </c>
      <c r="E49" s="309"/>
      <c r="F49" s="309"/>
      <c r="G49" s="309"/>
    </row>
    <row r="50" spans="1:7" ht="30" customHeight="1">
      <c r="A50" s="304"/>
      <c r="B50" s="307"/>
      <c r="C50" s="127" t="s">
        <v>1242</v>
      </c>
      <c r="D50" s="128">
        <f>SUM('BIENES MAYORES - RNPN'!AO139:AO150)</f>
        <v>8659.73</v>
      </c>
      <c r="E50" s="309"/>
      <c r="F50" s="309"/>
      <c r="G50" s="309"/>
    </row>
    <row r="51" spans="1:7" ht="30" customHeight="1">
      <c r="A51" s="304"/>
      <c r="B51" s="307"/>
      <c r="C51" s="127" t="s">
        <v>1104</v>
      </c>
      <c r="D51" s="128">
        <f>SUM('BIENES MAYORES - RNPN'!AO151:AO533)</f>
        <v>555328.98999999976</v>
      </c>
      <c r="E51" s="309"/>
      <c r="F51" s="309"/>
      <c r="G51" s="309"/>
    </row>
    <row r="52" spans="1:7" ht="30" customHeight="1">
      <c r="A52" s="304"/>
      <c r="B52" s="307"/>
      <c r="C52" s="127" t="s">
        <v>1245</v>
      </c>
      <c r="D52" s="128">
        <f>SUM('BIENES MAYORES - RNPN'!AO534:AO621)</f>
        <v>154360.75999999975</v>
      </c>
      <c r="E52" s="309"/>
      <c r="F52" s="309"/>
      <c r="G52" s="309"/>
    </row>
    <row r="53" spans="1:7" ht="30" customHeight="1" thickBot="1">
      <c r="A53" s="305"/>
      <c r="B53" s="308"/>
      <c r="C53" s="129" t="s">
        <v>1244</v>
      </c>
      <c r="D53" s="130">
        <f>SUM('BIENES MAYORES - RNPN'!AO622:AO623)</f>
        <v>1649.5700000000002</v>
      </c>
      <c r="E53" s="297"/>
      <c r="F53" s="309"/>
      <c r="G53" s="309"/>
    </row>
    <row r="54" spans="1:7" ht="55.5" customHeight="1" thickBot="1">
      <c r="A54" s="137" t="s">
        <v>2400</v>
      </c>
      <c r="B54" s="147" t="s">
        <v>2401</v>
      </c>
      <c r="C54" s="148" t="s">
        <v>1104</v>
      </c>
      <c r="D54" s="149">
        <f>'BIENES MAYORES - RNPN'!AO628</f>
        <v>63.22</v>
      </c>
      <c r="E54" s="150">
        <f>D54</f>
        <v>63.22</v>
      </c>
      <c r="F54" s="309"/>
      <c r="G54" s="309"/>
    </row>
    <row r="55" spans="1:7" ht="30" customHeight="1">
      <c r="A55" s="303" t="s">
        <v>2390</v>
      </c>
      <c r="B55" s="306" t="s">
        <v>2391</v>
      </c>
      <c r="C55" s="125" t="s">
        <v>1104</v>
      </c>
      <c r="D55" s="126">
        <f>SUM('BIENES MAYORES - RNPN'!AO629:AO716)</f>
        <v>135127.75057199996</v>
      </c>
      <c r="E55" s="296">
        <f>SUM(D55:D56)</f>
        <v>172815.18057199998</v>
      </c>
      <c r="F55" s="309"/>
      <c r="G55" s="309"/>
    </row>
    <row r="56" spans="1:7" ht="30" customHeight="1" thickBot="1">
      <c r="A56" s="305"/>
      <c r="B56" s="308"/>
      <c r="C56" s="129" t="s">
        <v>869</v>
      </c>
      <c r="D56" s="130">
        <f>SUM('BIENES MAYORES - RNPN'!AO717:AO751)</f>
        <v>37687.430000000008</v>
      </c>
      <c r="E56" s="297"/>
      <c r="F56" s="309"/>
      <c r="G56" s="309"/>
    </row>
    <row r="57" spans="1:7" ht="30" customHeight="1" thickBot="1">
      <c r="A57" s="137" t="s">
        <v>2392</v>
      </c>
      <c r="B57" s="139" t="s">
        <v>2402</v>
      </c>
      <c r="C57" s="139" t="s">
        <v>1104</v>
      </c>
      <c r="D57" s="140">
        <f>SUM('BIENES MAYORES - RNPN'!AO755:AO783)</f>
        <v>248740.34000000003</v>
      </c>
      <c r="E57" s="141">
        <f>D57</f>
        <v>248740.34000000003</v>
      </c>
      <c r="F57" s="309"/>
      <c r="G57" s="309"/>
    </row>
    <row r="58" spans="1:7" ht="30" customHeight="1" thickBot="1">
      <c r="A58" s="131" t="s">
        <v>2393</v>
      </c>
      <c r="B58" s="133" t="s">
        <v>2394</v>
      </c>
      <c r="C58" s="133" t="s">
        <v>1104</v>
      </c>
      <c r="D58" s="134">
        <f>SUM('BIENES MAYORES - RNPN'!AO788:AO790)</f>
        <v>12713.439999999999</v>
      </c>
      <c r="E58" s="135">
        <f>D58</f>
        <v>12713.439999999999</v>
      </c>
      <c r="F58" s="309"/>
      <c r="G58" s="309"/>
    </row>
    <row r="59" spans="1:7" ht="30" customHeight="1" thickBot="1">
      <c r="A59" s="137" t="s">
        <v>2395</v>
      </c>
      <c r="B59" s="139" t="s">
        <v>2396</v>
      </c>
      <c r="C59" s="139" t="s">
        <v>1104</v>
      </c>
      <c r="D59" s="140">
        <f>SUM('BIENES MAYORES - RNPN'!AO792:AO793)</f>
        <v>1779.75</v>
      </c>
      <c r="E59" s="141">
        <f>D59</f>
        <v>1779.75</v>
      </c>
      <c r="F59" s="297"/>
      <c r="G59" s="297"/>
    </row>
    <row r="60" spans="1:7" ht="24" thickBot="1">
      <c r="A60" s="300" t="s">
        <v>2397</v>
      </c>
      <c r="B60" s="301"/>
      <c r="C60" s="302"/>
      <c r="D60" s="146">
        <f>SUM(D44:D59)</f>
        <v>1965731.2635719993</v>
      </c>
      <c r="E60" s="143">
        <f>SUM(E44:E59)</f>
        <v>1965731.2635719993</v>
      </c>
      <c r="F60" s="143">
        <f>SUM(F44:F59)</f>
        <v>1965731.26</v>
      </c>
      <c r="G60" s="143">
        <f>SUM(G44:G59)</f>
        <v>-3.5719992592930794E-3</v>
      </c>
    </row>
  </sheetData>
  <mergeCells count="38">
    <mergeCell ref="A1:H1"/>
    <mergeCell ref="H3:H4"/>
    <mergeCell ref="H5:H12"/>
    <mergeCell ref="H14:H15"/>
    <mergeCell ref="A19:D19"/>
    <mergeCell ref="A5:A12"/>
    <mergeCell ref="B5:B12"/>
    <mergeCell ref="E5:E12"/>
    <mergeCell ref="F5:F12"/>
    <mergeCell ref="G5:G12"/>
    <mergeCell ref="A14:A15"/>
    <mergeCell ref="B14:B15"/>
    <mergeCell ref="A3:A4"/>
    <mergeCell ref="B3:B4"/>
    <mergeCell ref="E3:E4"/>
    <mergeCell ref="F3:F4"/>
    <mergeCell ref="A60:C60"/>
    <mergeCell ref="A22:G23"/>
    <mergeCell ref="A46:A53"/>
    <mergeCell ref="B46:B53"/>
    <mergeCell ref="E46:E53"/>
    <mergeCell ref="F46:F59"/>
    <mergeCell ref="G46:G59"/>
    <mergeCell ref="A55:A56"/>
    <mergeCell ref="B55:B56"/>
    <mergeCell ref="E55:E56"/>
    <mergeCell ref="A42:G42"/>
    <mergeCell ref="A26:G27"/>
    <mergeCell ref="A44:A45"/>
    <mergeCell ref="B44:B45"/>
    <mergeCell ref="E44:E45"/>
    <mergeCell ref="F44:F45"/>
    <mergeCell ref="G3:G4"/>
    <mergeCell ref="G44:G45"/>
    <mergeCell ref="A30:G31"/>
    <mergeCell ref="E14:E15"/>
    <mergeCell ref="F14:F15"/>
    <mergeCell ref="G14:G15"/>
  </mergeCells>
  <printOptions horizontalCentered="1"/>
  <pageMargins left="0.98425196850393704" right="0.70866141732283472" top="0.74803149606299213" bottom="0.74803149606299213" header="0.31496062992125984" footer="0.31496062992125984"/>
  <pageSetup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FA17"/>
  <sheetViews>
    <sheetView zoomScale="60" zoomScaleNormal="60" workbookViewId="0">
      <selection activeCell="J26" sqref="J26"/>
    </sheetView>
  </sheetViews>
  <sheetFormatPr baseColWidth="10" defaultRowHeight="12.5"/>
  <cols>
    <col min="7" max="7" width="13.453125" customWidth="1"/>
    <col min="9" max="9" width="21.54296875" bestFit="1" customWidth="1"/>
    <col min="10" max="10" width="19.26953125" bestFit="1" customWidth="1"/>
    <col min="11" max="11" width="21.54296875" bestFit="1" customWidth="1"/>
    <col min="12" max="16" width="16.1796875" hidden="1" customWidth="1"/>
    <col min="17" max="24" width="17.7265625" hidden="1" customWidth="1"/>
    <col min="25" max="26" width="19.7265625" hidden="1" customWidth="1"/>
    <col min="27" max="27" width="19" hidden="1" customWidth="1"/>
    <col min="28" max="30" width="19.7265625" hidden="1" customWidth="1"/>
    <col min="31" max="31" width="17.7265625" hidden="1" customWidth="1"/>
    <col min="32" max="32" width="19.7265625" hidden="1" customWidth="1"/>
    <col min="33" max="33" width="14.81640625" hidden="1" customWidth="1"/>
    <col min="34" max="35" width="19.7265625" hidden="1" customWidth="1"/>
    <col min="36" max="36" width="17.7265625" hidden="1" customWidth="1"/>
    <col min="37" max="37" width="19.7265625" bestFit="1" customWidth="1"/>
    <col min="38" max="38" width="17.7265625" bestFit="1" customWidth="1"/>
    <col min="39" max="39" width="22" bestFit="1" customWidth="1"/>
    <col min="40" max="40" width="19.7265625" bestFit="1" customWidth="1"/>
  </cols>
  <sheetData>
    <row r="3" spans="1:16381" ht="13" thickBot="1"/>
    <row r="4" spans="1:16381" ht="37">
      <c r="A4" s="333" t="s">
        <v>2378</v>
      </c>
      <c r="B4" s="334"/>
      <c r="C4" s="334"/>
      <c r="D4" s="334"/>
      <c r="E4" s="334"/>
      <c r="F4" s="334"/>
      <c r="G4" s="334"/>
      <c r="H4" s="335"/>
      <c r="I4" s="110" t="s">
        <v>7</v>
      </c>
      <c r="J4" s="111" t="s">
        <v>1603</v>
      </c>
      <c r="K4" s="111" t="s">
        <v>1604</v>
      </c>
      <c r="L4" s="110" t="s">
        <v>1948</v>
      </c>
      <c r="M4" s="110" t="s">
        <v>1949</v>
      </c>
      <c r="N4" s="110" t="s">
        <v>1950</v>
      </c>
      <c r="O4" s="110" t="s">
        <v>1951</v>
      </c>
      <c r="P4" s="110" t="s">
        <v>1952</v>
      </c>
      <c r="Q4" s="110" t="s">
        <v>1953</v>
      </c>
      <c r="R4" s="110" t="s">
        <v>1954</v>
      </c>
      <c r="S4" s="110" t="s">
        <v>1955</v>
      </c>
      <c r="T4" s="110" t="s">
        <v>1956</v>
      </c>
      <c r="U4" s="110" t="s">
        <v>1957</v>
      </c>
      <c r="V4" s="110" t="s">
        <v>1958</v>
      </c>
      <c r="W4" s="110" t="s">
        <v>1959</v>
      </c>
      <c r="X4" s="110" t="s">
        <v>1960</v>
      </c>
      <c r="Y4" s="110" t="s">
        <v>1961</v>
      </c>
      <c r="Z4" s="110" t="s">
        <v>1962</v>
      </c>
      <c r="AA4" s="110" t="s">
        <v>1963</v>
      </c>
      <c r="AB4" s="110" t="s">
        <v>1964</v>
      </c>
      <c r="AC4" s="110" t="s">
        <v>1965</v>
      </c>
      <c r="AD4" s="110" t="s">
        <v>1966</v>
      </c>
      <c r="AE4" s="112" t="s">
        <v>1967</v>
      </c>
      <c r="AF4" s="110" t="s">
        <v>1968</v>
      </c>
      <c r="AG4" s="112" t="s">
        <v>1932</v>
      </c>
      <c r="AH4" s="110" t="s">
        <v>1969</v>
      </c>
      <c r="AI4" s="110" t="s">
        <v>1970</v>
      </c>
      <c r="AJ4" s="110" t="s">
        <v>2046</v>
      </c>
      <c r="AK4" s="110" t="s">
        <v>2305</v>
      </c>
      <c r="AL4" s="110" t="s">
        <v>2356</v>
      </c>
      <c r="AM4" s="110" t="s">
        <v>1971</v>
      </c>
      <c r="AN4" s="110" t="s">
        <v>2352</v>
      </c>
      <c r="AO4" s="6"/>
      <c r="AP4" s="27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</row>
    <row r="5" spans="1:16381" s="115" customFormat="1" ht="28.5">
      <c r="A5" s="326" t="s">
        <v>81</v>
      </c>
      <c r="B5" s="326"/>
      <c r="C5" s="326"/>
      <c r="D5" s="326"/>
      <c r="E5" s="326"/>
      <c r="F5" s="326"/>
      <c r="G5" s="326"/>
      <c r="H5" s="326"/>
      <c r="I5" s="114">
        <v>672450.19571428571</v>
      </c>
      <c r="J5" s="114">
        <v>67245.019571428595</v>
      </c>
      <c r="K5" s="114">
        <v>605205.17614285706</v>
      </c>
      <c r="L5" s="114">
        <v>3804.69</v>
      </c>
      <c r="M5" s="114">
        <v>3804.69</v>
      </c>
      <c r="N5" s="114">
        <v>3804.69</v>
      </c>
      <c r="O5" s="114">
        <v>3804.69</v>
      </c>
      <c r="P5" s="114">
        <v>3804.69</v>
      </c>
      <c r="Q5" s="114">
        <v>3804.69</v>
      </c>
      <c r="R5" s="114">
        <v>3804.69</v>
      </c>
      <c r="S5" s="114">
        <v>6827.71</v>
      </c>
      <c r="T5" s="114">
        <v>7241.59</v>
      </c>
      <c r="U5" s="114">
        <v>9607.880000000001</v>
      </c>
      <c r="V5" s="114">
        <v>26293.55</v>
      </c>
      <c r="W5" s="114">
        <v>32336.929999999997</v>
      </c>
      <c r="X5" s="114">
        <v>32336.929999999997</v>
      </c>
      <c r="Y5" s="114">
        <v>32336.929999999997</v>
      </c>
      <c r="Z5" s="114">
        <v>43950.11</v>
      </c>
      <c r="AA5" s="114">
        <v>-48169.209999999992</v>
      </c>
      <c r="AB5" s="114">
        <v>23890.29</v>
      </c>
      <c r="AC5" s="114">
        <v>25350.68</v>
      </c>
      <c r="AD5" s="114">
        <v>32574.230000000003</v>
      </c>
      <c r="AE5" s="114">
        <v>-1394.2399999999998</v>
      </c>
      <c r="AF5" s="114">
        <v>39160.379999999997</v>
      </c>
      <c r="AG5" s="114">
        <v>0</v>
      </c>
      <c r="AH5" s="114">
        <v>36752.199999999997</v>
      </c>
      <c r="AI5" s="114">
        <v>27282.120000000003</v>
      </c>
      <c r="AJ5" s="114">
        <v>23015.269999999997</v>
      </c>
      <c r="AK5" s="114">
        <v>32622.929999999993</v>
      </c>
      <c r="AL5" s="114">
        <v>16314.766</v>
      </c>
      <c r="AM5" s="114">
        <v>424963.87599999981</v>
      </c>
      <c r="AN5" s="114">
        <v>247486.31971428567</v>
      </c>
      <c r="AO5" s="5"/>
      <c r="AP5" s="28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</row>
    <row r="6" spans="1:16381" s="115" customFormat="1" ht="28.5">
      <c r="A6" s="326" t="s">
        <v>420</v>
      </c>
      <c r="B6" s="326"/>
      <c r="C6" s="326"/>
      <c r="D6" s="326"/>
      <c r="E6" s="326"/>
      <c r="F6" s="326"/>
      <c r="G6" s="326"/>
      <c r="H6" s="326"/>
      <c r="I6" s="114">
        <v>1435561.9300000004</v>
      </c>
      <c r="J6" s="114">
        <v>143556.19300000006</v>
      </c>
      <c r="K6" s="114">
        <v>1292005.7370000025</v>
      </c>
      <c r="L6" s="114">
        <v>0</v>
      </c>
      <c r="M6" s="114">
        <v>0</v>
      </c>
      <c r="N6" s="114">
        <v>0</v>
      </c>
      <c r="O6" s="114">
        <v>0</v>
      </c>
      <c r="P6" s="114">
        <v>900.42000000000007</v>
      </c>
      <c r="Q6" s="114">
        <v>4868.3999999999996</v>
      </c>
      <c r="R6" s="114">
        <v>3274.81</v>
      </c>
      <c r="S6" s="114">
        <v>3614.96</v>
      </c>
      <c r="T6" s="114">
        <v>2678.7299999999996</v>
      </c>
      <c r="U6" s="114">
        <v>2572.14</v>
      </c>
      <c r="V6" s="114">
        <v>8743.82</v>
      </c>
      <c r="W6" s="114">
        <v>19630.63</v>
      </c>
      <c r="X6" s="114">
        <v>21175.569999999985</v>
      </c>
      <c r="Y6" s="114">
        <v>37600.049999999981</v>
      </c>
      <c r="Z6" s="114">
        <v>88502.722999999896</v>
      </c>
      <c r="AA6" s="114">
        <v>-308.28999999999996</v>
      </c>
      <c r="AB6" s="114">
        <v>53822.839999999887</v>
      </c>
      <c r="AC6" s="114">
        <v>85189.079999999958</v>
      </c>
      <c r="AD6" s="114">
        <v>206374.43999999986</v>
      </c>
      <c r="AE6" s="114">
        <v>9609.630000000001</v>
      </c>
      <c r="AF6" s="114">
        <v>136293.06000000017</v>
      </c>
      <c r="AG6" s="114">
        <v>-849.68999999999994</v>
      </c>
      <c r="AH6" s="114">
        <v>126386.51000000004</v>
      </c>
      <c r="AI6" s="114">
        <v>77900.009999999907</v>
      </c>
      <c r="AJ6" s="114">
        <v>51282.069999999985</v>
      </c>
      <c r="AK6" s="114">
        <v>72507.859999999841</v>
      </c>
      <c r="AL6" s="114">
        <v>36437.249999999978</v>
      </c>
      <c r="AM6" s="114">
        <v>1048207.0230000035</v>
      </c>
      <c r="AN6" s="114">
        <v>367061.40700000018</v>
      </c>
      <c r="AO6" s="7"/>
      <c r="AP6" s="28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</row>
    <row r="7" spans="1:16381" s="115" customFormat="1" ht="28.5">
      <c r="A7" s="326" t="s">
        <v>2377</v>
      </c>
      <c r="B7" s="326"/>
      <c r="C7" s="326"/>
      <c r="D7" s="326"/>
      <c r="E7" s="326"/>
      <c r="F7" s="326"/>
      <c r="G7" s="326"/>
      <c r="H7" s="326"/>
      <c r="I7" s="114">
        <v>842.92</v>
      </c>
      <c r="J7" s="114">
        <v>84.292000000000002</v>
      </c>
      <c r="K7" s="114">
        <v>758.62799999999993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0</v>
      </c>
      <c r="AF7" s="114">
        <v>0</v>
      </c>
      <c r="AG7" s="114">
        <v>0</v>
      </c>
      <c r="AH7" s="114">
        <v>0</v>
      </c>
      <c r="AI7" s="114">
        <v>0</v>
      </c>
      <c r="AJ7" s="114">
        <v>0</v>
      </c>
      <c r="AK7" s="114">
        <v>0</v>
      </c>
      <c r="AL7" s="114">
        <v>0</v>
      </c>
      <c r="AM7" s="114">
        <v>0</v>
      </c>
      <c r="AN7" s="114">
        <v>842.92</v>
      </c>
      <c r="AO7" s="105"/>
      <c r="AP7" s="106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5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5"/>
      <c r="JT7" s="105"/>
      <c r="JU7" s="105"/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5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5"/>
      <c r="LC7" s="105"/>
      <c r="LD7" s="105"/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5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5"/>
      <c r="ML7" s="105"/>
      <c r="MM7" s="105"/>
      <c r="MN7" s="105"/>
      <c r="MO7" s="105"/>
      <c r="MP7" s="105"/>
      <c r="MQ7" s="105"/>
      <c r="MR7" s="105"/>
      <c r="MS7" s="105"/>
      <c r="MT7" s="105"/>
      <c r="MU7" s="105"/>
      <c r="MV7" s="105"/>
      <c r="MW7" s="105"/>
      <c r="MX7" s="105"/>
      <c r="MY7" s="105"/>
      <c r="MZ7" s="105"/>
      <c r="NA7" s="105"/>
      <c r="NB7" s="105"/>
      <c r="NC7" s="105"/>
      <c r="ND7" s="105"/>
      <c r="NE7" s="105"/>
      <c r="NF7" s="105"/>
      <c r="NG7" s="105"/>
      <c r="NH7" s="105"/>
      <c r="NI7" s="105"/>
      <c r="NJ7" s="105"/>
      <c r="NK7" s="105"/>
      <c r="NL7" s="105"/>
      <c r="NM7" s="105"/>
      <c r="NN7" s="105"/>
      <c r="NO7" s="105"/>
      <c r="NP7" s="105"/>
      <c r="NQ7" s="105"/>
      <c r="NR7" s="105"/>
      <c r="NS7" s="105"/>
      <c r="NT7" s="105"/>
      <c r="NU7" s="105"/>
      <c r="NV7" s="105"/>
      <c r="NW7" s="105"/>
      <c r="NX7" s="105"/>
      <c r="NY7" s="105"/>
      <c r="NZ7" s="105"/>
      <c r="OA7" s="105"/>
      <c r="OB7" s="105"/>
      <c r="OC7" s="105"/>
      <c r="OD7" s="105"/>
      <c r="OE7" s="105"/>
      <c r="OF7" s="105"/>
      <c r="OG7" s="105"/>
      <c r="OH7" s="105"/>
      <c r="OI7" s="105"/>
      <c r="OJ7" s="105"/>
      <c r="OK7" s="105"/>
      <c r="OL7" s="105"/>
      <c r="OM7" s="105"/>
      <c r="ON7" s="105"/>
      <c r="OO7" s="105"/>
      <c r="OP7" s="105"/>
      <c r="OQ7" s="105"/>
      <c r="OR7" s="105"/>
      <c r="OS7" s="105"/>
      <c r="OT7" s="105"/>
      <c r="OU7" s="105"/>
      <c r="OV7" s="105"/>
      <c r="OW7" s="105"/>
      <c r="OX7" s="105"/>
      <c r="OY7" s="105"/>
      <c r="OZ7" s="105"/>
      <c r="PA7" s="105"/>
      <c r="PB7" s="105"/>
      <c r="PC7" s="105"/>
      <c r="PD7" s="105"/>
      <c r="PE7" s="105"/>
      <c r="PF7" s="105"/>
      <c r="PG7" s="105"/>
      <c r="PH7" s="105"/>
      <c r="PI7" s="105"/>
      <c r="PJ7" s="105"/>
      <c r="PK7" s="105"/>
      <c r="PL7" s="105"/>
      <c r="PM7" s="105"/>
      <c r="PN7" s="105"/>
      <c r="PO7" s="105"/>
      <c r="PP7" s="105"/>
      <c r="PQ7" s="105"/>
      <c r="PR7" s="105"/>
      <c r="PS7" s="105"/>
      <c r="PT7" s="105"/>
      <c r="PU7" s="105"/>
      <c r="PV7" s="105"/>
      <c r="PW7" s="105"/>
      <c r="PX7" s="105"/>
      <c r="PY7" s="105"/>
      <c r="PZ7" s="105"/>
      <c r="QA7" s="105"/>
      <c r="QB7" s="105"/>
      <c r="QC7" s="105"/>
      <c r="QD7" s="105"/>
      <c r="QE7" s="105"/>
      <c r="QF7" s="105"/>
      <c r="QG7" s="105"/>
      <c r="QH7" s="105"/>
      <c r="QI7" s="105"/>
      <c r="QJ7" s="105"/>
      <c r="QK7" s="105"/>
      <c r="QL7" s="105"/>
      <c r="QM7" s="105"/>
      <c r="QN7" s="105"/>
      <c r="QO7" s="105"/>
      <c r="QP7" s="105"/>
      <c r="QQ7" s="105"/>
      <c r="QR7" s="105"/>
      <c r="QS7" s="105"/>
      <c r="QT7" s="105"/>
      <c r="QU7" s="105"/>
      <c r="QV7" s="105"/>
      <c r="QW7" s="105"/>
      <c r="QX7" s="105"/>
      <c r="QY7" s="105"/>
      <c r="QZ7" s="105"/>
      <c r="RA7" s="105"/>
      <c r="RB7" s="105"/>
      <c r="RC7" s="105"/>
      <c r="RD7" s="105"/>
      <c r="RE7" s="105"/>
      <c r="RF7" s="105"/>
      <c r="RG7" s="105"/>
      <c r="RH7" s="105"/>
      <c r="RI7" s="105"/>
      <c r="RJ7" s="105"/>
      <c r="RK7" s="105"/>
      <c r="RL7" s="105"/>
      <c r="RM7" s="105"/>
      <c r="RN7" s="105"/>
      <c r="RO7" s="105"/>
      <c r="RP7" s="105"/>
      <c r="RQ7" s="105"/>
      <c r="RR7" s="105"/>
      <c r="RS7" s="105"/>
      <c r="RT7" s="105"/>
      <c r="RU7" s="105"/>
      <c r="RV7" s="105"/>
      <c r="RW7" s="105"/>
      <c r="RX7" s="105"/>
      <c r="RY7" s="105"/>
      <c r="RZ7" s="105"/>
      <c r="SA7" s="105"/>
      <c r="SB7" s="105"/>
      <c r="SC7" s="105"/>
      <c r="SD7" s="105"/>
      <c r="SE7" s="105"/>
      <c r="SF7" s="105"/>
      <c r="SG7" s="105"/>
      <c r="SH7" s="105"/>
      <c r="SI7" s="105"/>
      <c r="SJ7" s="105"/>
      <c r="SK7" s="105"/>
      <c r="SL7" s="105"/>
      <c r="SM7" s="105"/>
      <c r="SN7" s="105"/>
      <c r="SO7" s="105"/>
      <c r="SP7" s="105"/>
      <c r="SQ7" s="105"/>
      <c r="SR7" s="105"/>
      <c r="SS7" s="105"/>
      <c r="ST7" s="105"/>
      <c r="SU7" s="105"/>
      <c r="SV7" s="105"/>
      <c r="SW7" s="105"/>
      <c r="SX7" s="105"/>
      <c r="SY7" s="105"/>
      <c r="SZ7" s="105"/>
      <c r="TA7" s="105"/>
      <c r="TB7" s="105"/>
      <c r="TC7" s="105"/>
      <c r="TD7" s="105"/>
      <c r="TE7" s="105"/>
      <c r="TF7" s="105"/>
      <c r="TG7" s="105"/>
      <c r="TH7" s="105"/>
      <c r="TI7" s="105"/>
      <c r="TJ7" s="105"/>
      <c r="TK7" s="105"/>
      <c r="TL7" s="105"/>
      <c r="TM7" s="105"/>
      <c r="TN7" s="105"/>
      <c r="TO7" s="105"/>
      <c r="TP7" s="105"/>
      <c r="TQ7" s="105"/>
      <c r="TR7" s="105"/>
      <c r="TS7" s="105"/>
      <c r="TT7" s="105"/>
      <c r="TU7" s="105"/>
      <c r="TV7" s="105"/>
      <c r="TW7" s="105"/>
      <c r="TX7" s="105"/>
      <c r="TY7" s="105"/>
      <c r="TZ7" s="105"/>
      <c r="UA7" s="105"/>
      <c r="UB7" s="105"/>
      <c r="UC7" s="105"/>
      <c r="UD7" s="105"/>
      <c r="UE7" s="105"/>
      <c r="UF7" s="105"/>
      <c r="UG7" s="105"/>
      <c r="UH7" s="105"/>
      <c r="UI7" s="105"/>
      <c r="UJ7" s="105"/>
      <c r="UK7" s="105"/>
      <c r="UL7" s="105"/>
      <c r="UM7" s="105"/>
      <c r="UN7" s="105"/>
      <c r="UO7" s="105"/>
      <c r="UP7" s="105"/>
      <c r="UQ7" s="105"/>
      <c r="UR7" s="105"/>
      <c r="US7" s="105"/>
      <c r="UT7" s="105"/>
      <c r="UU7" s="105"/>
      <c r="UV7" s="105"/>
      <c r="UW7" s="105"/>
      <c r="UX7" s="105"/>
      <c r="UY7" s="105"/>
      <c r="UZ7" s="105"/>
      <c r="VA7" s="105"/>
      <c r="VB7" s="105"/>
      <c r="VC7" s="105"/>
      <c r="VD7" s="105"/>
      <c r="VE7" s="105"/>
      <c r="VF7" s="105"/>
      <c r="VG7" s="105"/>
      <c r="VH7" s="105"/>
      <c r="VI7" s="105"/>
      <c r="VJ7" s="105"/>
      <c r="VK7" s="105"/>
      <c r="VL7" s="105"/>
      <c r="VM7" s="105"/>
      <c r="VN7" s="105"/>
      <c r="VO7" s="105"/>
      <c r="VP7" s="105"/>
      <c r="VQ7" s="105"/>
      <c r="VR7" s="105"/>
      <c r="VS7" s="105"/>
      <c r="VT7" s="105"/>
      <c r="VU7" s="105"/>
      <c r="VV7" s="105"/>
      <c r="VW7" s="105"/>
      <c r="VX7" s="105"/>
      <c r="VY7" s="105"/>
      <c r="VZ7" s="105"/>
      <c r="WA7" s="105"/>
      <c r="WB7" s="105"/>
      <c r="WC7" s="105"/>
      <c r="WD7" s="105"/>
      <c r="WE7" s="105"/>
      <c r="WF7" s="105"/>
      <c r="WG7" s="105"/>
      <c r="WH7" s="105"/>
      <c r="WI7" s="105"/>
      <c r="WJ7" s="105"/>
      <c r="WK7" s="105"/>
      <c r="WL7" s="105"/>
      <c r="WM7" s="105"/>
      <c r="WN7" s="105"/>
      <c r="WO7" s="105"/>
      <c r="WP7" s="105"/>
      <c r="WQ7" s="105"/>
      <c r="WR7" s="105"/>
      <c r="WS7" s="105"/>
      <c r="WT7" s="105"/>
      <c r="WU7" s="105"/>
      <c r="WV7" s="105"/>
      <c r="WW7" s="105"/>
      <c r="WX7" s="105"/>
      <c r="WY7" s="105"/>
      <c r="WZ7" s="105"/>
      <c r="XA7" s="105"/>
      <c r="XB7" s="105"/>
      <c r="XC7" s="105"/>
      <c r="XD7" s="105"/>
      <c r="XE7" s="105"/>
      <c r="XF7" s="105"/>
      <c r="XG7" s="105"/>
      <c r="XH7" s="105"/>
      <c r="XI7" s="105"/>
      <c r="XJ7" s="105"/>
      <c r="XK7" s="105"/>
      <c r="XL7" s="105"/>
      <c r="XM7" s="105"/>
      <c r="XN7" s="105"/>
      <c r="XO7" s="105"/>
      <c r="XP7" s="105"/>
      <c r="XQ7" s="105"/>
      <c r="XR7" s="105"/>
      <c r="XS7" s="105"/>
      <c r="XT7" s="105"/>
      <c r="XU7" s="105"/>
      <c r="XV7" s="105"/>
      <c r="XW7" s="105"/>
      <c r="XX7" s="105"/>
      <c r="XY7" s="105"/>
      <c r="XZ7" s="105"/>
      <c r="YA7" s="105"/>
      <c r="YB7" s="105"/>
      <c r="YC7" s="105"/>
      <c r="YD7" s="105"/>
      <c r="YE7" s="105"/>
      <c r="YF7" s="105"/>
      <c r="YG7" s="105"/>
      <c r="YH7" s="105"/>
      <c r="YI7" s="105"/>
      <c r="YJ7" s="105"/>
      <c r="YK7" s="105"/>
      <c r="YL7" s="105"/>
      <c r="YM7" s="105"/>
      <c r="YN7" s="105"/>
      <c r="YO7" s="105"/>
      <c r="YP7" s="105"/>
      <c r="YQ7" s="105"/>
      <c r="YR7" s="105"/>
      <c r="YS7" s="105"/>
      <c r="YT7" s="105"/>
      <c r="YU7" s="105"/>
      <c r="YV7" s="105"/>
      <c r="YW7" s="105"/>
      <c r="YX7" s="105"/>
      <c r="YY7" s="105"/>
      <c r="YZ7" s="105"/>
      <c r="ZA7" s="105"/>
      <c r="ZB7" s="105"/>
      <c r="ZC7" s="105"/>
      <c r="ZD7" s="105"/>
      <c r="ZE7" s="105"/>
      <c r="ZF7" s="105"/>
      <c r="ZG7" s="105"/>
      <c r="ZH7" s="105"/>
      <c r="ZI7" s="105"/>
      <c r="ZJ7" s="105"/>
      <c r="ZK7" s="105"/>
      <c r="ZL7" s="105"/>
      <c r="ZM7" s="105"/>
      <c r="ZN7" s="105"/>
      <c r="ZO7" s="105"/>
      <c r="ZP7" s="105"/>
      <c r="ZQ7" s="105"/>
      <c r="ZR7" s="105"/>
      <c r="ZS7" s="105"/>
      <c r="ZT7" s="105"/>
      <c r="ZU7" s="105"/>
      <c r="ZV7" s="105"/>
      <c r="ZW7" s="105"/>
      <c r="ZX7" s="105"/>
      <c r="ZY7" s="105"/>
      <c r="ZZ7" s="105"/>
      <c r="AAA7" s="105"/>
      <c r="AAB7" s="105"/>
      <c r="AAC7" s="105"/>
      <c r="AAD7" s="105"/>
      <c r="AAE7" s="105"/>
      <c r="AAF7" s="105"/>
      <c r="AAG7" s="105"/>
      <c r="AAH7" s="105"/>
      <c r="AAI7" s="105"/>
      <c r="AAJ7" s="105"/>
      <c r="AAK7" s="105"/>
      <c r="AAL7" s="105"/>
      <c r="AAM7" s="105"/>
      <c r="AAN7" s="105"/>
      <c r="AAO7" s="105"/>
      <c r="AAP7" s="105"/>
      <c r="AAQ7" s="105"/>
      <c r="AAR7" s="105"/>
      <c r="AAS7" s="105"/>
      <c r="AAT7" s="105"/>
      <c r="AAU7" s="105"/>
      <c r="AAV7" s="105"/>
      <c r="AAW7" s="105"/>
      <c r="AAX7" s="105"/>
      <c r="AAY7" s="105"/>
      <c r="AAZ7" s="105"/>
      <c r="ABA7" s="105"/>
      <c r="ABB7" s="105"/>
      <c r="ABC7" s="105"/>
      <c r="ABD7" s="105"/>
      <c r="ABE7" s="105"/>
      <c r="ABF7" s="105"/>
      <c r="ABG7" s="105"/>
      <c r="ABH7" s="105"/>
      <c r="ABI7" s="105"/>
      <c r="ABJ7" s="105"/>
      <c r="ABK7" s="105"/>
      <c r="ABL7" s="105"/>
      <c r="ABM7" s="105"/>
      <c r="ABN7" s="105"/>
      <c r="ABO7" s="105"/>
      <c r="ABP7" s="105"/>
      <c r="ABQ7" s="105"/>
      <c r="ABR7" s="105"/>
      <c r="ABS7" s="105"/>
      <c r="ABT7" s="105"/>
      <c r="ABU7" s="105"/>
      <c r="ABV7" s="105"/>
      <c r="ABW7" s="105"/>
      <c r="ABX7" s="105"/>
      <c r="ABY7" s="105"/>
      <c r="ABZ7" s="105"/>
      <c r="ACA7" s="105"/>
      <c r="ACB7" s="105"/>
      <c r="ACC7" s="105"/>
      <c r="ACD7" s="105"/>
      <c r="ACE7" s="105"/>
      <c r="ACF7" s="105"/>
      <c r="ACG7" s="105"/>
      <c r="ACH7" s="105"/>
      <c r="ACI7" s="105"/>
      <c r="ACJ7" s="105"/>
      <c r="ACK7" s="105"/>
      <c r="ACL7" s="105"/>
      <c r="ACM7" s="105"/>
      <c r="ACN7" s="105"/>
      <c r="ACO7" s="105"/>
      <c r="ACP7" s="105"/>
      <c r="ACQ7" s="105"/>
      <c r="ACR7" s="105"/>
      <c r="ACS7" s="105"/>
      <c r="ACT7" s="105"/>
      <c r="ACU7" s="105"/>
      <c r="ACV7" s="105"/>
      <c r="ACW7" s="105"/>
      <c r="ACX7" s="105"/>
      <c r="ACY7" s="105"/>
      <c r="ACZ7" s="105"/>
      <c r="ADA7" s="105"/>
      <c r="ADB7" s="105"/>
      <c r="ADC7" s="105"/>
      <c r="ADD7" s="105"/>
      <c r="ADE7" s="105"/>
      <c r="ADF7" s="105"/>
      <c r="ADG7" s="105"/>
      <c r="ADH7" s="105"/>
      <c r="ADI7" s="105"/>
      <c r="ADJ7" s="105"/>
      <c r="ADK7" s="105"/>
      <c r="ADL7" s="105"/>
      <c r="ADM7" s="105"/>
      <c r="ADN7" s="105"/>
      <c r="ADO7" s="105"/>
      <c r="ADP7" s="105"/>
      <c r="ADQ7" s="105"/>
      <c r="ADR7" s="105"/>
      <c r="ADS7" s="105"/>
      <c r="ADT7" s="105"/>
      <c r="ADU7" s="105"/>
      <c r="ADV7" s="105"/>
      <c r="ADW7" s="105"/>
      <c r="ADX7" s="105"/>
      <c r="ADY7" s="105"/>
      <c r="ADZ7" s="105"/>
      <c r="AEA7" s="105"/>
      <c r="AEB7" s="105"/>
      <c r="AEC7" s="105"/>
      <c r="AED7" s="105"/>
      <c r="AEE7" s="105"/>
      <c r="AEF7" s="105"/>
      <c r="AEG7" s="105"/>
      <c r="AEH7" s="105"/>
      <c r="AEI7" s="105"/>
      <c r="AEJ7" s="105"/>
      <c r="AEK7" s="105"/>
      <c r="AEL7" s="105"/>
      <c r="AEM7" s="105"/>
      <c r="AEN7" s="105"/>
      <c r="AEO7" s="105"/>
      <c r="AEP7" s="105"/>
      <c r="AEQ7" s="105"/>
      <c r="AER7" s="105"/>
      <c r="AES7" s="105"/>
      <c r="AET7" s="105"/>
      <c r="AEU7" s="105"/>
      <c r="AEV7" s="105"/>
      <c r="AEW7" s="105"/>
      <c r="AEX7" s="105"/>
      <c r="AEY7" s="105"/>
      <c r="AEZ7" s="105"/>
      <c r="AFA7" s="105"/>
      <c r="AFB7" s="105"/>
      <c r="AFC7" s="105"/>
      <c r="AFD7" s="105"/>
      <c r="AFE7" s="105"/>
      <c r="AFF7" s="105"/>
      <c r="AFG7" s="105"/>
      <c r="AFH7" s="105"/>
      <c r="AFI7" s="105"/>
      <c r="AFJ7" s="105"/>
      <c r="AFK7" s="105"/>
      <c r="AFL7" s="105"/>
      <c r="AFM7" s="105"/>
      <c r="AFN7" s="105"/>
      <c r="AFO7" s="105"/>
      <c r="AFP7" s="105"/>
      <c r="AFQ7" s="105"/>
      <c r="AFR7" s="105"/>
      <c r="AFS7" s="105"/>
      <c r="AFT7" s="105"/>
      <c r="AFU7" s="105"/>
      <c r="AFV7" s="105"/>
      <c r="AFW7" s="105"/>
      <c r="AFX7" s="105"/>
      <c r="AFY7" s="105"/>
      <c r="AFZ7" s="105"/>
      <c r="AGA7" s="105"/>
      <c r="AGB7" s="105"/>
      <c r="AGC7" s="105"/>
      <c r="AGD7" s="105"/>
      <c r="AGE7" s="105"/>
      <c r="AGF7" s="105"/>
      <c r="AGG7" s="105"/>
      <c r="AGH7" s="105"/>
      <c r="AGI7" s="105"/>
      <c r="AGJ7" s="105"/>
      <c r="AGK7" s="105"/>
      <c r="AGL7" s="105"/>
      <c r="AGM7" s="105"/>
      <c r="AGN7" s="105"/>
      <c r="AGO7" s="105"/>
      <c r="AGP7" s="105"/>
      <c r="AGQ7" s="105"/>
      <c r="AGR7" s="105"/>
      <c r="AGS7" s="105"/>
      <c r="AGT7" s="105"/>
      <c r="AGU7" s="105"/>
      <c r="AGV7" s="105"/>
      <c r="AGW7" s="105"/>
      <c r="AGX7" s="105"/>
      <c r="AGY7" s="105"/>
      <c r="AGZ7" s="105"/>
      <c r="AHA7" s="105"/>
      <c r="AHB7" s="105"/>
      <c r="AHC7" s="105"/>
      <c r="AHD7" s="105"/>
      <c r="AHE7" s="105"/>
      <c r="AHF7" s="105"/>
      <c r="AHG7" s="105"/>
      <c r="AHH7" s="105"/>
      <c r="AHI7" s="105"/>
      <c r="AHJ7" s="105"/>
      <c r="AHK7" s="105"/>
      <c r="AHL7" s="105"/>
      <c r="AHM7" s="105"/>
      <c r="AHN7" s="105"/>
      <c r="AHO7" s="105"/>
      <c r="AHP7" s="105"/>
      <c r="AHQ7" s="105"/>
      <c r="AHR7" s="105"/>
      <c r="AHS7" s="105"/>
      <c r="AHT7" s="105"/>
      <c r="AHU7" s="105"/>
      <c r="AHV7" s="105"/>
      <c r="AHW7" s="105"/>
      <c r="AHX7" s="105"/>
      <c r="AHY7" s="105"/>
      <c r="AHZ7" s="105"/>
      <c r="AIA7" s="105"/>
      <c r="AIB7" s="105"/>
      <c r="AIC7" s="105"/>
      <c r="AID7" s="105"/>
      <c r="AIE7" s="105"/>
      <c r="AIF7" s="105"/>
      <c r="AIG7" s="105"/>
      <c r="AIH7" s="105"/>
      <c r="AII7" s="105"/>
      <c r="AIJ7" s="105"/>
      <c r="AIK7" s="105"/>
      <c r="AIL7" s="105"/>
      <c r="AIM7" s="105"/>
      <c r="AIN7" s="105"/>
      <c r="AIO7" s="105"/>
      <c r="AIP7" s="105"/>
      <c r="AIQ7" s="105"/>
      <c r="AIR7" s="105"/>
      <c r="AIS7" s="105"/>
      <c r="AIT7" s="105"/>
      <c r="AIU7" s="105"/>
      <c r="AIV7" s="105"/>
      <c r="AIW7" s="105"/>
      <c r="AIX7" s="105"/>
      <c r="AIY7" s="105"/>
      <c r="AIZ7" s="105"/>
      <c r="AJA7" s="105"/>
      <c r="AJB7" s="105"/>
      <c r="AJC7" s="105"/>
      <c r="AJD7" s="105"/>
      <c r="AJE7" s="105"/>
      <c r="AJF7" s="105"/>
      <c r="AJG7" s="105"/>
      <c r="AJH7" s="105"/>
      <c r="AJI7" s="105"/>
      <c r="AJJ7" s="105"/>
      <c r="AJK7" s="105"/>
      <c r="AJL7" s="105"/>
      <c r="AJM7" s="105"/>
      <c r="AJN7" s="105"/>
      <c r="AJO7" s="105"/>
      <c r="AJP7" s="105"/>
      <c r="AJQ7" s="105"/>
      <c r="AJR7" s="105"/>
      <c r="AJS7" s="105"/>
      <c r="AJT7" s="105"/>
      <c r="AJU7" s="105"/>
      <c r="AJV7" s="105"/>
      <c r="AJW7" s="105"/>
      <c r="AJX7" s="105"/>
      <c r="AJY7" s="105"/>
      <c r="AJZ7" s="105"/>
      <c r="AKA7" s="105"/>
      <c r="AKB7" s="105"/>
      <c r="AKC7" s="105"/>
      <c r="AKD7" s="105"/>
      <c r="AKE7" s="105"/>
      <c r="AKF7" s="105"/>
      <c r="AKG7" s="105"/>
      <c r="AKH7" s="105"/>
      <c r="AKI7" s="105"/>
      <c r="AKJ7" s="105"/>
      <c r="AKK7" s="105"/>
      <c r="AKL7" s="105"/>
      <c r="AKM7" s="105"/>
      <c r="AKN7" s="105"/>
      <c r="AKO7" s="105"/>
      <c r="AKP7" s="105"/>
      <c r="AKQ7" s="105"/>
      <c r="AKR7" s="105"/>
      <c r="AKS7" s="105"/>
      <c r="AKT7" s="105"/>
      <c r="AKU7" s="105"/>
      <c r="AKV7" s="105"/>
      <c r="AKW7" s="105"/>
      <c r="AKX7" s="105"/>
      <c r="AKY7" s="105"/>
      <c r="AKZ7" s="105"/>
      <c r="ALA7" s="105"/>
      <c r="ALB7" s="105"/>
      <c r="ALC7" s="105"/>
      <c r="ALD7" s="105"/>
      <c r="ALE7" s="105"/>
      <c r="ALF7" s="105"/>
      <c r="ALG7" s="105"/>
      <c r="ALH7" s="105"/>
      <c r="ALI7" s="105"/>
      <c r="ALJ7" s="105"/>
      <c r="ALK7" s="105"/>
      <c r="ALL7" s="105"/>
      <c r="ALM7" s="105"/>
      <c r="ALN7" s="105"/>
      <c r="ALO7" s="105"/>
      <c r="ALP7" s="105"/>
      <c r="ALQ7" s="105"/>
      <c r="ALR7" s="105"/>
      <c r="ALS7" s="105"/>
      <c r="ALT7" s="105"/>
      <c r="ALU7" s="105"/>
      <c r="ALV7" s="105"/>
      <c r="ALW7" s="105"/>
      <c r="ALX7" s="105"/>
      <c r="ALY7" s="105"/>
      <c r="ALZ7" s="105"/>
      <c r="AMA7" s="105"/>
      <c r="AMB7" s="105"/>
      <c r="AMC7" s="105"/>
      <c r="AMD7" s="105"/>
      <c r="AME7" s="105"/>
      <c r="AMF7" s="105"/>
      <c r="AMG7" s="105"/>
      <c r="AMH7" s="105"/>
      <c r="AMI7" s="105"/>
      <c r="AMJ7" s="105"/>
      <c r="AMK7" s="105"/>
      <c r="AML7" s="105"/>
      <c r="AMM7" s="105"/>
      <c r="AMN7" s="105"/>
      <c r="AMO7" s="105"/>
      <c r="AMP7" s="105"/>
      <c r="AMQ7" s="105"/>
      <c r="AMR7" s="105"/>
      <c r="AMS7" s="105"/>
      <c r="AMT7" s="105"/>
      <c r="AMU7" s="105"/>
      <c r="AMV7" s="105"/>
      <c r="AMW7" s="105"/>
      <c r="AMX7" s="105"/>
      <c r="AMY7" s="105"/>
      <c r="AMZ7" s="105"/>
      <c r="ANA7" s="105"/>
      <c r="ANB7" s="105"/>
      <c r="ANC7" s="105"/>
      <c r="AND7" s="105"/>
      <c r="ANE7" s="105"/>
      <c r="ANF7" s="105"/>
      <c r="ANG7" s="105"/>
      <c r="ANH7" s="105"/>
      <c r="ANI7" s="105"/>
      <c r="ANJ7" s="105"/>
      <c r="ANK7" s="105"/>
      <c r="ANL7" s="105"/>
      <c r="ANM7" s="105"/>
      <c r="ANN7" s="105"/>
      <c r="ANO7" s="105"/>
      <c r="ANP7" s="105"/>
      <c r="ANQ7" s="105"/>
      <c r="ANR7" s="105"/>
      <c r="ANS7" s="105"/>
      <c r="ANT7" s="105"/>
      <c r="ANU7" s="105"/>
      <c r="ANV7" s="105"/>
      <c r="ANW7" s="105"/>
      <c r="ANX7" s="105"/>
      <c r="ANY7" s="105"/>
      <c r="ANZ7" s="105"/>
      <c r="AOA7" s="105"/>
      <c r="AOB7" s="105"/>
      <c r="AOC7" s="105"/>
      <c r="AOD7" s="105"/>
      <c r="AOE7" s="105"/>
      <c r="AOF7" s="105"/>
      <c r="AOG7" s="105"/>
      <c r="AOH7" s="105"/>
      <c r="AOI7" s="105"/>
      <c r="AOJ7" s="105"/>
      <c r="AOK7" s="105"/>
      <c r="AOL7" s="105"/>
      <c r="AOM7" s="105"/>
      <c r="AON7" s="105"/>
      <c r="AOO7" s="105"/>
      <c r="AOP7" s="105"/>
      <c r="AOQ7" s="105"/>
      <c r="AOR7" s="105"/>
      <c r="AOS7" s="105"/>
      <c r="AOT7" s="105"/>
      <c r="AOU7" s="105"/>
      <c r="AOV7" s="105"/>
      <c r="AOW7" s="105"/>
      <c r="AOX7" s="105"/>
      <c r="AOY7" s="105"/>
      <c r="AOZ7" s="105"/>
      <c r="APA7" s="105"/>
      <c r="APB7" s="105"/>
      <c r="APC7" s="105"/>
      <c r="APD7" s="105"/>
      <c r="APE7" s="105"/>
      <c r="APF7" s="105"/>
      <c r="APG7" s="105"/>
      <c r="APH7" s="105"/>
      <c r="API7" s="105"/>
      <c r="APJ7" s="105"/>
      <c r="APK7" s="105"/>
      <c r="APL7" s="105"/>
      <c r="APM7" s="105"/>
      <c r="APN7" s="105"/>
      <c r="APO7" s="105"/>
      <c r="APP7" s="105"/>
      <c r="APQ7" s="105"/>
      <c r="APR7" s="105"/>
      <c r="APS7" s="105"/>
      <c r="APT7" s="105"/>
      <c r="APU7" s="105"/>
      <c r="APV7" s="105"/>
      <c r="APW7" s="105"/>
      <c r="APX7" s="105"/>
      <c r="APY7" s="105"/>
      <c r="APZ7" s="105"/>
      <c r="AQA7" s="105"/>
      <c r="AQB7" s="105"/>
      <c r="AQC7" s="105"/>
      <c r="AQD7" s="105"/>
      <c r="AQE7" s="105"/>
      <c r="AQF7" s="105"/>
      <c r="AQG7" s="105"/>
      <c r="AQH7" s="105"/>
      <c r="AQI7" s="105"/>
      <c r="AQJ7" s="105"/>
      <c r="AQK7" s="105"/>
      <c r="AQL7" s="105"/>
      <c r="AQM7" s="105"/>
      <c r="AQN7" s="105"/>
      <c r="AQO7" s="105"/>
      <c r="AQP7" s="105"/>
      <c r="AQQ7" s="105"/>
      <c r="AQR7" s="105"/>
      <c r="AQS7" s="105"/>
      <c r="AQT7" s="105"/>
      <c r="AQU7" s="105"/>
      <c r="AQV7" s="105"/>
      <c r="AQW7" s="105"/>
      <c r="AQX7" s="105"/>
      <c r="AQY7" s="105"/>
      <c r="AQZ7" s="105"/>
      <c r="ARA7" s="105"/>
      <c r="ARB7" s="105"/>
      <c r="ARC7" s="105"/>
      <c r="ARD7" s="105"/>
      <c r="ARE7" s="105"/>
      <c r="ARF7" s="105"/>
      <c r="ARG7" s="105"/>
      <c r="ARH7" s="105"/>
      <c r="ARI7" s="105"/>
      <c r="ARJ7" s="105"/>
      <c r="ARK7" s="105"/>
      <c r="ARL7" s="105"/>
      <c r="ARM7" s="105"/>
      <c r="ARN7" s="105"/>
      <c r="ARO7" s="105"/>
      <c r="ARP7" s="105"/>
      <c r="ARQ7" s="105"/>
      <c r="ARR7" s="105"/>
      <c r="ARS7" s="105"/>
      <c r="ART7" s="105"/>
      <c r="ARU7" s="105"/>
      <c r="ARV7" s="105"/>
      <c r="ARW7" s="105"/>
      <c r="ARX7" s="105"/>
      <c r="ARY7" s="105"/>
      <c r="ARZ7" s="105"/>
      <c r="ASA7" s="105"/>
      <c r="ASB7" s="105"/>
      <c r="ASC7" s="105"/>
      <c r="ASD7" s="105"/>
      <c r="ASE7" s="105"/>
      <c r="ASF7" s="105"/>
      <c r="ASG7" s="105"/>
      <c r="ASH7" s="105"/>
      <c r="ASI7" s="105"/>
      <c r="ASJ7" s="105"/>
      <c r="ASK7" s="105"/>
      <c r="ASL7" s="105"/>
      <c r="ASM7" s="105"/>
      <c r="ASN7" s="105"/>
      <c r="ASO7" s="105"/>
      <c r="ASP7" s="105"/>
      <c r="ASQ7" s="105"/>
      <c r="ASR7" s="105"/>
      <c r="ASS7" s="105"/>
      <c r="AST7" s="105"/>
      <c r="ASU7" s="105"/>
      <c r="ASV7" s="105"/>
      <c r="ASW7" s="105"/>
      <c r="ASX7" s="105"/>
      <c r="ASY7" s="105"/>
      <c r="ASZ7" s="105"/>
      <c r="ATA7" s="105"/>
      <c r="ATB7" s="105"/>
      <c r="ATC7" s="105"/>
      <c r="ATD7" s="105"/>
      <c r="ATE7" s="105"/>
      <c r="ATF7" s="105"/>
      <c r="ATG7" s="105"/>
      <c r="ATH7" s="105"/>
      <c r="ATI7" s="105"/>
      <c r="ATJ7" s="105"/>
      <c r="ATK7" s="105"/>
      <c r="ATL7" s="105"/>
      <c r="ATM7" s="105"/>
      <c r="ATN7" s="105"/>
      <c r="ATO7" s="105"/>
      <c r="ATP7" s="105"/>
      <c r="ATQ7" s="105"/>
      <c r="ATR7" s="105"/>
      <c r="ATS7" s="105"/>
      <c r="ATT7" s="105"/>
      <c r="ATU7" s="105"/>
      <c r="ATV7" s="105"/>
      <c r="ATW7" s="105"/>
      <c r="ATX7" s="105"/>
      <c r="ATY7" s="105"/>
      <c r="ATZ7" s="105"/>
      <c r="AUA7" s="105"/>
      <c r="AUB7" s="105"/>
      <c r="AUC7" s="105"/>
      <c r="AUD7" s="105"/>
      <c r="AUE7" s="105"/>
      <c r="AUF7" s="105"/>
      <c r="AUG7" s="105"/>
      <c r="AUH7" s="105"/>
      <c r="AUI7" s="105"/>
      <c r="AUJ7" s="105"/>
      <c r="AUK7" s="105"/>
      <c r="AUL7" s="105"/>
      <c r="AUM7" s="105"/>
      <c r="AUN7" s="105"/>
      <c r="AUO7" s="105"/>
      <c r="AUP7" s="105"/>
      <c r="AUQ7" s="105"/>
      <c r="AUR7" s="105"/>
      <c r="AUS7" s="105"/>
      <c r="AUT7" s="105"/>
      <c r="AUU7" s="105"/>
      <c r="AUV7" s="105"/>
      <c r="AUW7" s="105"/>
      <c r="AUX7" s="105"/>
      <c r="AUY7" s="105"/>
      <c r="AUZ7" s="105"/>
      <c r="AVA7" s="105"/>
      <c r="AVB7" s="105"/>
      <c r="AVC7" s="105"/>
      <c r="AVD7" s="105"/>
      <c r="AVE7" s="105"/>
      <c r="AVF7" s="105"/>
      <c r="AVG7" s="105"/>
      <c r="AVH7" s="105"/>
      <c r="AVI7" s="105"/>
      <c r="AVJ7" s="105"/>
      <c r="AVK7" s="105"/>
      <c r="AVL7" s="105"/>
      <c r="AVM7" s="105"/>
      <c r="AVN7" s="105"/>
      <c r="AVO7" s="105"/>
      <c r="AVP7" s="105"/>
      <c r="AVQ7" s="105"/>
      <c r="AVR7" s="105"/>
      <c r="AVS7" s="105"/>
      <c r="AVT7" s="105"/>
      <c r="AVU7" s="105"/>
      <c r="AVV7" s="105"/>
      <c r="AVW7" s="105"/>
      <c r="AVX7" s="105"/>
      <c r="AVY7" s="105"/>
      <c r="AVZ7" s="105"/>
      <c r="AWA7" s="105"/>
      <c r="AWB7" s="105"/>
      <c r="AWC7" s="105"/>
      <c r="AWD7" s="105"/>
      <c r="AWE7" s="105"/>
      <c r="AWF7" s="105"/>
      <c r="AWG7" s="105"/>
      <c r="AWH7" s="105"/>
      <c r="AWI7" s="105"/>
      <c r="AWJ7" s="105"/>
      <c r="AWK7" s="105"/>
      <c r="AWL7" s="105"/>
      <c r="AWM7" s="105"/>
      <c r="AWN7" s="105"/>
      <c r="AWO7" s="105"/>
      <c r="AWP7" s="105"/>
      <c r="AWQ7" s="105"/>
      <c r="AWR7" s="105"/>
      <c r="AWS7" s="105"/>
      <c r="AWT7" s="105"/>
      <c r="AWU7" s="105"/>
      <c r="AWV7" s="105"/>
      <c r="AWW7" s="105"/>
      <c r="AWX7" s="105"/>
      <c r="AWY7" s="105"/>
      <c r="AWZ7" s="105"/>
      <c r="AXA7" s="105"/>
      <c r="AXB7" s="105"/>
      <c r="AXC7" s="105"/>
      <c r="AXD7" s="105"/>
      <c r="AXE7" s="105"/>
      <c r="AXF7" s="105"/>
      <c r="AXG7" s="105"/>
      <c r="AXH7" s="105"/>
      <c r="AXI7" s="105"/>
      <c r="AXJ7" s="105"/>
      <c r="AXK7" s="105"/>
      <c r="AXL7" s="105"/>
      <c r="AXM7" s="105"/>
      <c r="AXN7" s="105"/>
      <c r="AXO7" s="105"/>
      <c r="AXP7" s="105"/>
      <c r="AXQ7" s="105"/>
      <c r="AXR7" s="105"/>
      <c r="AXS7" s="105"/>
      <c r="AXT7" s="105"/>
      <c r="AXU7" s="105"/>
      <c r="AXV7" s="105"/>
      <c r="AXW7" s="105"/>
      <c r="AXX7" s="105"/>
      <c r="AXY7" s="105"/>
      <c r="AXZ7" s="105"/>
      <c r="AYA7" s="105"/>
      <c r="AYB7" s="105"/>
      <c r="AYC7" s="105"/>
      <c r="AYD7" s="105"/>
      <c r="AYE7" s="105"/>
      <c r="AYF7" s="105"/>
      <c r="AYG7" s="105"/>
      <c r="AYH7" s="105"/>
      <c r="AYI7" s="105"/>
      <c r="AYJ7" s="105"/>
      <c r="AYK7" s="105"/>
      <c r="AYL7" s="105"/>
      <c r="AYM7" s="105"/>
      <c r="AYN7" s="105"/>
      <c r="AYO7" s="105"/>
      <c r="AYP7" s="105"/>
      <c r="AYQ7" s="105"/>
      <c r="AYR7" s="105"/>
      <c r="AYS7" s="105"/>
      <c r="AYT7" s="105"/>
      <c r="AYU7" s="105"/>
      <c r="AYV7" s="105"/>
      <c r="AYW7" s="105"/>
      <c r="AYX7" s="105"/>
      <c r="AYY7" s="105"/>
      <c r="AYZ7" s="105"/>
      <c r="AZA7" s="105"/>
      <c r="AZB7" s="105"/>
      <c r="AZC7" s="105"/>
      <c r="AZD7" s="105"/>
      <c r="AZE7" s="105"/>
      <c r="AZF7" s="105"/>
      <c r="AZG7" s="105"/>
      <c r="AZH7" s="105"/>
      <c r="AZI7" s="105"/>
      <c r="AZJ7" s="105"/>
      <c r="AZK7" s="105"/>
      <c r="AZL7" s="105"/>
      <c r="AZM7" s="105"/>
      <c r="AZN7" s="105"/>
      <c r="AZO7" s="105"/>
      <c r="AZP7" s="105"/>
      <c r="AZQ7" s="105"/>
      <c r="AZR7" s="105"/>
      <c r="AZS7" s="105"/>
      <c r="AZT7" s="105"/>
      <c r="AZU7" s="105"/>
      <c r="AZV7" s="105"/>
      <c r="AZW7" s="105"/>
      <c r="AZX7" s="105"/>
      <c r="AZY7" s="105"/>
      <c r="AZZ7" s="105"/>
      <c r="BAA7" s="105"/>
      <c r="BAB7" s="105"/>
      <c r="BAC7" s="105"/>
      <c r="BAD7" s="105"/>
      <c r="BAE7" s="105"/>
      <c r="BAF7" s="105"/>
      <c r="BAG7" s="105"/>
      <c r="BAH7" s="105"/>
      <c r="BAI7" s="105"/>
      <c r="BAJ7" s="105"/>
      <c r="BAK7" s="105"/>
      <c r="BAL7" s="105"/>
      <c r="BAM7" s="105"/>
      <c r="BAN7" s="105"/>
      <c r="BAO7" s="105"/>
      <c r="BAP7" s="105"/>
      <c r="BAQ7" s="105"/>
      <c r="BAR7" s="105"/>
      <c r="BAS7" s="105"/>
      <c r="BAT7" s="105"/>
      <c r="BAU7" s="105"/>
      <c r="BAV7" s="105"/>
      <c r="BAW7" s="105"/>
      <c r="BAX7" s="105"/>
      <c r="BAY7" s="105"/>
      <c r="BAZ7" s="105"/>
      <c r="BBA7" s="105"/>
      <c r="BBB7" s="105"/>
      <c r="BBC7" s="105"/>
      <c r="BBD7" s="105"/>
      <c r="BBE7" s="105"/>
      <c r="BBF7" s="105"/>
      <c r="BBG7" s="105"/>
      <c r="BBH7" s="105"/>
      <c r="BBI7" s="105"/>
      <c r="BBJ7" s="105"/>
      <c r="BBK7" s="105"/>
      <c r="BBL7" s="105"/>
      <c r="BBM7" s="105"/>
      <c r="BBN7" s="105"/>
      <c r="BBO7" s="105"/>
      <c r="BBP7" s="105"/>
      <c r="BBQ7" s="105"/>
      <c r="BBR7" s="105"/>
      <c r="BBS7" s="105"/>
      <c r="BBT7" s="105"/>
      <c r="BBU7" s="105"/>
      <c r="BBV7" s="105"/>
      <c r="BBW7" s="105"/>
      <c r="BBX7" s="105"/>
      <c r="BBY7" s="105"/>
      <c r="BBZ7" s="105"/>
      <c r="BCA7" s="105"/>
      <c r="BCB7" s="105"/>
      <c r="BCC7" s="105"/>
      <c r="BCD7" s="105"/>
      <c r="BCE7" s="105"/>
      <c r="BCF7" s="105"/>
      <c r="BCG7" s="105"/>
      <c r="BCH7" s="105"/>
      <c r="BCI7" s="105"/>
      <c r="BCJ7" s="105"/>
      <c r="BCK7" s="105"/>
      <c r="BCL7" s="105"/>
      <c r="BCM7" s="105"/>
      <c r="BCN7" s="105"/>
      <c r="BCO7" s="105"/>
      <c r="BCP7" s="105"/>
      <c r="BCQ7" s="105"/>
      <c r="BCR7" s="105"/>
      <c r="BCS7" s="105"/>
      <c r="BCT7" s="105"/>
      <c r="BCU7" s="105"/>
      <c r="BCV7" s="105"/>
      <c r="BCW7" s="105"/>
      <c r="BCX7" s="105"/>
      <c r="BCY7" s="105"/>
      <c r="BCZ7" s="105"/>
      <c r="BDA7" s="105"/>
      <c r="BDB7" s="105"/>
      <c r="BDC7" s="105"/>
      <c r="BDD7" s="105"/>
      <c r="BDE7" s="105"/>
      <c r="BDF7" s="105"/>
      <c r="BDG7" s="105"/>
      <c r="BDH7" s="105"/>
      <c r="BDI7" s="105"/>
      <c r="BDJ7" s="105"/>
      <c r="BDK7" s="105"/>
      <c r="BDL7" s="105"/>
      <c r="BDM7" s="105"/>
      <c r="BDN7" s="105"/>
      <c r="BDO7" s="105"/>
      <c r="BDP7" s="105"/>
      <c r="BDQ7" s="105"/>
      <c r="BDR7" s="105"/>
      <c r="BDS7" s="105"/>
      <c r="BDT7" s="105"/>
      <c r="BDU7" s="105"/>
      <c r="BDV7" s="105"/>
      <c r="BDW7" s="105"/>
      <c r="BDX7" s="105"/>
      <c r="BDY7" s="105"/>
      <c r="BDZ7" s="105"/>
      <c r="BEA7" s="105"/>
      <c r="BEB7" s="105"/>
      <c r="BEC7" s="105"/>
      <c r="BED7" s="105"/>
      <c r="BEE7" s="105"/>
      <c r="BEF7" s="105"/>
      <c r="BEG7" s="105"/>
      <c r="BEH7" s="105"/>
      <c r="BEI7" s="105"/>
      <c r="BEJ7" s="105"/>
      <c r="BEK7" s="105"/>
      <c r="BEL7" s="105"/>
      <c r="BEM7" s="105"/>
      <c r="BEN7" s="105"/>
      <c r="BEO7" s="105"/>
      <c r="BEP7" s="105"/>
      <c r="BEQ7" s="105"/>
      <c r="BER7" s="105"/>
      <c r="BES7" s="105"/>
      <c r="BET7" s="105"/>
      <c r="BEU7" s="105"/>
      <c r="BEV7" s="105"/>
      <c r="BEW7" s="105"/>
      <c r="BEX7" s="105"/>
      <c r="BEY7" s="105"/>
      <c r="BEZ7" s="105"/>
      <c r="BFA7" s="105"/>
      <c r="BFB7" s="105"/>
      <c r="BFC7" s="105"/>
      <c r="BFD7" s="105"/>
      <c r="BFE7" s="105"/>
      <c r="BFF7" s="105"/>
      <c r="BFG7" s="105"/>
      <c r="BFH7" s="105"/>
      <c r="BFI7" s="105"/>
      <c r="BFJ7" s="105"/>
      <c r="BFK7" s="105"/>
      <c r="BFL7" s="105"/>
      <c r="BFM7" s="105"/>
      <c r="BFN7" s="105"/>
      <c r="BFO7" s="105"/>
      <c r="BFP7" s="105"/>
      <c r="BFQ7" s="105"/>
      <c r="BFR7" s="105"/>
      <c r="BFS7" s="105"/>
      <c r="BFT7" s="105"/>
      <c r="BFU7" s="105"/>
      <c r="BFV7" s="105"/>
      <c r="BFW7" s="105"/>
      <c r="BFX7" s="105"/>
      <c r="BFY7" s="105"/>
      <c r="BFZ7" s="105"/>
      <c r="BGA7" s="105"/>
      <c r="BGB7" s="105"/>
      <c r="BGC7" s="105"/>
      <c r="BGD7" s="105"/>
      <c r="BGE7" s="105"/>
      <c r="BGF7" s="105"/>
      <c r="BGG7" s="105"/>
      <c r="BGH7" s="105"/>
      <c r="BGI7" s="105"/>
      <c r="BGJ7" s="105"/>
      <c r="BGK7" s="105"/>
      <c r="BGL7" s="105"/>
      <c r="BGM7" s="105"/>
      <c r="BGN7" s="105"/>
      <c r="BGO7" s="105"/>
      <c r="BGP7" s="105"/>
      <c r="BGQ7" s="105"/>
      <c r="BGR7" s="105"/>
      <c r="BGS7" s="105"/>
      <c r="BGT7" s="105"/>
      <c r="BGU7" s="105"/>
      <c r="BGV7" s="105"/>
      <c r="BGW7" s="105"/>
      <c r="BGX7" s="105"/>
      <c r="BGY7" s="105"/>
      <c r="BGZ7" s="105"/>
      <c r="BHA7" s="105"/>
      <c r="BHB7" s="105"/>
      <c r="BHC7" s="105"/>
      <c r="BHD7" s="105"/>
      <c r="BHE7" s="105"/>
      <c r="BHF7" s="105"/>
      <c r="BHG7" s="105"/>
      <c r="BHH7" s="105"/>
      <c r="BHI7" s="105"/>
      <c r="BHJ7" s="105"/>
      <c r="BHK7" s="105"/>
      <c r="BHL7" s="105"/>
      <c r="BHM7" s="105"/>
      <c r="BHN7" s="105"/>
      <c r="BHO7" s="105"/>
      <c r="BHP7" s="105"/>
      <c r="BHQ7" s="105"/>
      <c r="BHR7" s="105"/>
      <c r="BHS7" s="105"/>
      <c r="BHT7" s="105"/>
      <c r="BHU7" s="105"/>
      <c r="BHV7" s="105"/>
      <c r="BHW7" s="105"/>
      <c r="BHX7" s="105"/>
      <c r="BHY7" s="105"/>
      <c r="BHZ7" s="105"/>
      <c r="BIA7" s="105"/>
      <c r="BIB7" s="105"/>
      <c r="BIC7" s="105"/>
      <c r="BID7" s="105"/>
      <c r="BIE7" s="105"/>
      <c r="BIF7" s="105"/>
      <c r="BIG7" s="105"/>
      <c r="BIH7" s="105"/>
      <c r="BII7" s="105"/>
      <c r="BIJ7" s="105"/>
      <c r="BIK7" s="105"/>
      <c r="BIL7" s="105"/>
      <c r="BIM7" s="105"/>
      <c r="BIN7" s="105"/>
      <c r="BIO7" s="105"/>
      <c r="BIP7" s="105"/>
      <c r="BIQ7" s="105"/>
      <c r="BIR7" s="105"/>
      <c r="BIS7" s="105"/>
      <c r="BIT7" s="105"/>
      <c r="BIU7" s="105"/>
      <c r="BIV7" s="105"/>
      <c r="BIW7" s="105"/>
      <c r="BIX7" s="105"/>
      <c r="BIY7" s="105"/>
      <c r="BIZ7" s="105"/>
      <c r="BJA7" s="105"/>
      <c r="BJB7" s="105"/>
      <c r="BJC7" s="105"/>
      <c r="BJD7" s="105"/>
      <c r="BJE7" s="105"/>
      <c r="BJF7" s="105"/>
      <c r="BJG7" s="105"/>
      <c r="BJH7" s="105"/>
      <c r="BJI7" s="105"/>
      <c r="BJJ7" s="105"/>
      <c r="BJK7" s="105"/>
      <c r="BJL7" s="105"/>
      <c r="BJM7" s="105"/>
      <c r="BJN7" s="105"/>
      <c r="BJO7" s="105"/>
      <c r="BJP7" s="105"/>
      <c r="BJQ7" s="105"/>
      <c r="BJR7" s="105"/>
      <c r="BJS7" s="105"/>
      <c r="BJT7" s="105"/>
      <c r="BJU7" s="105"/>
      <c r="BJV7" s="105"/>
      <c r="BJW7" s="105"/>
      <c r="BJX7" s="105"/>
      <c r="BJY7" s="105"/>
      <c r="BJZ7" s="105"/>
      <c r="BKA7" s="105"/>
      <c r="BKB7" s="105"/>
      <c r="BKC7" s="105"/>
      <c r="BKD7" s="105"/>
      <c r="BKE7" s="105"/>
      <c r="BKF7" s="105"/>
      <c r="BKG7" s="105"/>
      <c r="BKH7" s="105"/>
      <c r="BKI7" s="105"/>
      <c r="BKJ7" s="105"/>
      <c r="BKK7" s="105"/>
      <c r="BKL7" s="105"/>
      <c r="BKM7" s="105"/>
      <c r="BKN7" s="105"/>
      <c r="BKO7" s="105"/>
      <c r="BKP7" s="105"/>
      <c r="BKQ7" s="105"/>
      <c r="BKR7" s="105"/>
      <c r="BKS7" s="105"/>
      <c r="BKT7" s="105"/>
      <c r="BKU7" s="105"/>
      <c r="BKV7" s="105"/>
      <c r="BKW7" s="105"/>
      <c r="BKX7" s="105"/>
      <c r="BKY7" s="105"/>
      <c r="BKZ7" s="105"/>
      <c r="BLA7" s="105"/>
      <c r="BLB7" s="105"/>
      <c r="BLC7" s="105"/>
      <c r="BLD7" s="105"/>
      <c r="BLE7" s="105"/>
      <c r="BLF7" s="105"/>
      <c r="BLG7" s="105"/>
      <c r="BLH7" s="105"/>
      <c r="BLI7" s="105"/>
      <c r="BLJ7" s="105"/>
      <c r="BLK7" s="105"/>
      <c r="BLL7" s="105"/>
      <c r="BLM7" s="105"/>
      <c r="BLN7" s="105"/>
      <c r="BLO7" s="105"/>
      <c r="BLP7" s="105"/>
      <c r="BLQ7" s="105"/>
      <c r="BLR7" s="105"/>
      <c r="BLS7" s="105"/>
      <c r="BLT7" s="105"/>
      <c r="BLU7" s="105"/>
      <c r="BLV7" s="105"/>
      <c r="BLW7" s="105"/>
      <c r="BLX7" s="105"/>
      <c r="BLY7" s="105"/>
      <c r="BLZ7" s="105"/>
      <c r="BMA7" s="105"/>
      <c r="BMB7" s="105"/>
      <c r="BMC7" s="105"/>
      <c r="BMD7" s="105"/>
      <c r="BME7" s="105"/>
      <c r="BMF7" s="105"/>
      <c r="BMG7" s="105"/>
      <c r="BMH7" s="105"/>
      <c r="BMI7" s="105"/>
      <c r="BMJ7" s="105"/>
      <c r="BMK7" s="105"/>
      <c r="BML7" s="105"/>
      <c r="BMM7" s="105"/>
      <c r="BMN7" s="105"/>
      <c r="BMO7" s="105"/>
      <c r="BMP7" s="105"/>
      <c r="BMQ7" s="105"/>
      <c r="BMR7" s="105"/>
      <c r="BMS7" s="105"/>
      <c r="BMT7" s="105"/>
      <c r="BMU7" s="105"/>
      <c r="BMV7" s="105"/>
      <c r="BMW7" s="105"/>
      <c r="BMX7" s="105"/>
      <c r="BMY7" s="105"/>
      <c r="BMZ7" s="105"/>
      <c r="BNA7" s="105"/>
      <c r="BNB7" s="105"/>
      <c r="BNC7" s="105"/>
      <c r="BND7" s="105"/>
      <c r="BNE7" s="105"/>
      <c r="BNF7" s="105"/>
      <c r="BNG7" s="105"/>
      <c r="BNH7" s="105"/>
      <c r="BNI7" s="105"/>
      <c r="BNJ7" s="105"/>
      <c r="BNK7" s="105"/>
      <c r="BNL7" s="105"/>
      <c r="BNM7" s="105"/>
      <c r="BNN7" s="105"/>
      <c r="BNO7" s="105"/>
      <c r="BNP7" s="105"/>
      <c r="BNQ7" s="105"/>
      <c r="BNR7" s="105"/>
      <c r="BNS7" s="105"/>
      <c r="BNT7" s="105"/>
      <c r="BNU7" s="105"/>
      <c r="BNV7" s="105"/>
      <c r="BNW7" s="105"/>
      <c r="BNX7" s="105"/>
      <c r="BNY7" s="105"/>
      <c r="BNZ7" s="105"/>
      <c r="BOA7" s="105"/>
      <c r="BOB7" s="105"/>
      <c r="BOC7" s="105"/>
      <c r="BOD7" s="105"/>
      <c r="BOE7" s="105"/>
      <c r="BOF7" s="105"/>
      <c r="BOG7" s="105"/>
      <c r="BOH7" s="105"/>
      <c r="BOI7" s="105"/>
      <c r="BOJ7" s="105"/>
      <c r="BOK7" s="105"/>
      <c r="BOL7" s="105"/>
      <c r="BOM7" s="105"/>
      <c r="BON7" s="105"/>
      <c r="BOO7" s="105"/>
      <c r="BOP7" s="105"/>
      <c r="BOQ7" s="105"/>
      <c r="BOR7" s="105"/>
      <c r="BOS7" s="105"/>
      <c r="BOT7" s="105"/>
      <c r="BOU7" s="105"/>
      <c r="BOV7" s="105"/>
      <c r="BOW7" s="105"/>
      <c r="BOX7" s="105"/>
      <c r="BOY7" s="105"/>
      <c r="BOZ7" s="105"/>
      <c r="BPA7" s="105"/>
      <c r="BPB7" s="105"/>
      <c r="BPC7" s="105"/>
      <c r="BPD7" s="105"/>
      <c r="BPE7" s="105"/>
      <c r="BPF7" s="105"/>
      <c r="BPG7" s="105"/>
      <c r="BPH7" s="105"/>
      <c r="BPI7" s="105"/>
      <c r="BPJ7" s="105"/>
      <c r="BPK7" s="105"/>
      <c r="BPL7" s="105"/>
      <c r="BPM7" s="105"/>
      <c r="BPN7" s="105"/>
      <c r="BPO7" s="105"/>
      <c r="BPP7" s="105"/>
      <c r="BPQ7" s="105"/>
      <c r="BPR7" s="105"/>
      <c r="BPS7" s="105"/>
      <c r="BPT7" s="105"/>
      <c r="BPU7" s="105"/>
      <c r="BPV7" s="105"/>
      <c r="BPW7" s="105"/>
      <c r="BPX7" s="105"/>
      <c r="BPY7" s="105"/>
      <c r="BPZ7" s="105"/>
      <c r="BQA7" s="105"/>
      <c r="BQB7" s="105"/>
      <c r="BQC7" s="105"/>
      <c r="BQD7" s="105"/>
      <c r="BQE7" s="105"/>
      <c r="BQF7" s="105"/>
      <c r="BQG7" s="105"/>
      <c r="BQH7" s="105"/>
      <c r="BQI7" s="105"/>
      <c r="BQJ7" s="105"/>
      <c r="BQK7" s="105"/>
      <c r="BQL7" s="105"/>
      <c r="BQM7" s="105"/>
      <c r="BQN7" s="105"/>
      <c r="BQO7" s="105"/>
      <c r="BQP7" s="105"/>
      <c r="BQQ7" s="105"/>
      <c r="BQR7" s="105"/>
      <c r="BQS7" s="105"/>
      <c r="BQT7" s="105"/>
      <c r="BQU7" s="105"/>
      <c r="BQV7" s="105"/>
      <c r="BQW7" s="105"/>
      <c r="BQX7" s="105"/>
      <c r="BQY7" s="105"/>
      <c r="BQZ7" s="105"/>
      <c r="BRA7" s="105"/>
      <c r="BRB7" s="105"/>
      <c r="BRC7" s="105"/>
      <c r="BRD7" s="105"/>
      <c r="BRE7" s="105"/>
      <c r="BRF7" s="105"/>
      <c r="BRG7" s="105"/>
      <c r="BRH7" s="105"/>
      <c r="BRI7" s="105"/>
      <c r="BRJ7" s="105"/>
      <c r="BRK7" s="105"/>
      <c r="BRL7" s="105"/>
      <c r="BRM7" s="105"/>
      <c r="BRN7" s="105"/>
      <c r="BRO7" s="105"/>
      <c r="BRP7" s="105"/>
      <c r="BRQ7" s="105"/>
      <c r="BRR7" s="105"/>
      <c r="BRS7" s="105"/>
      <c r="BRT7" s="105"/>
      <c r="BRU7" s="105"/>
      <c r="BRV7" s="105"/>
      <c r="BRW7" s="105"/>
      <c r="BRX7" s="105"/>
      <c r="BRY7" s="105"/>
      <c r="BRZ7" s="105"/>
      <c r="BSA7" s="105"/>
      <c r="BSB7" s="105"/>
      <c r="BSC7" s="105"/>
      <c r="BSD7" s="105"/>
      <c r="BSE7" s="105"/>
      <c r="BSF7" s="105"/>
      <c r="BSG7" s="105"/>
      <c r="BSH7" s="105"/>
      <c r="BSI7" s="105"/>
      <c r="BSJ7" s="105"/>
      <c r="BSK7" s="105"/>
      <c r="BSL7" s="105"/>
      <c r="BSM7" s="105"/>
      <c r="BSN7" s="105"/>
      <c r="BSO7" s="105"/>
      <c r="BSP7" s="105"/>
      <c r="BSQ7" s="105"/>
      <c r="BSR7" s="105"/>
      <c r="BSS7" s="105"/>
      <c r="BST7" s="105"/>
      <c r="BSU7" s="105"/>
      <c r="BSV7" s="105"/>
      <c r="BSW7" s="105"/>
      <c r="BSX7" s="105"/>
      <c r="BSY7" s="105"/>
      <c r="BSZ7" s="105"/>
      <c r="BTA7" s="105"/>
      <c r="BTB7" s="105"/>
      <c r="BTC7" s="105"/>
      <c r="BTD7" s="105"/>
      <c r="BTE7" s="105"/>
      <c r="BTF7" s="105"/>
      <c r="BTG7" s="105"/>
      <c r="BTH7" s="105"/>
      <c r="BTI7" s="105"/>
      <c r="BTJ7" s="105"/>
      <c r="BTK7" s="105"/>
      <c r="BTL7" s="105"/>
      <c r="BTM7" s="105"/>
      <c r="BTN7" s="105"/>
      <c r="BTO7" s="105"/>
      <c r="BTP7" s="105"/>
      <c r="BTQ7" s="105"/>
      <c r="BTR7" s="105"/>
      <c r="BTS7" s="105"/>
      <c r="BTT7" s="105"/>
      <c r="BTU7" s="105"/>
      <c r="BTV7" s="105"/>
      <c r="BTW7" s="105"/>
      <c r="BTX7" s="105"/>
      <c r="BTY7" s="105"/>
      <c r="BTZ7" s="105"/>
      <c r="BUA7" s="105"/>
      <c r="BUB7" s="105"/>
      <c r="BUC7" s="105"/>
      <c r="BUD7" s="105"/>
      <c r="BUE7" s="105"/>
      <c r="BUF7" s="105"/>
      <c r="BUG7" s="105"/>
      <c r="BUH7" s="105"/>
      <c r="BUI7" s="105"/>
      <c r="BUJ7" s="105"/>
      <c r="BUK7" s="105"/>
      <c r="BUL7" s="105"/>
      <c r="BUM7" s="105"/>
      <c r="BUN7" s="105"/>
      <c r="BUO7" s="105"/>
      <c r="BUP7" s="105"/>
      <c r="BUQ7" s="105"/>
      <c r="BUR7" s="105"/>
      <c r="BUS7" s="105"/>
      <c r="BUT7" s="105"/>
      <c r="BUU7" s="105"/>
      <c r="BUV7" s="105"/>
      <c r="BUW7" s="105"/>
      <c r="BUX7" s="105"/>
      <c r="BUY7" s="105"/>
      <c r="BUZ7" s="105"/>
      <c r="BVA7" s="105"/>
      <c r="BVB7" s="105"/>
      <c r="BVC7" s="105"/>
      <c r="BVD7" s="105"/>
      <c r="BVE7" s="105"/>
      <c r="BVF7" s="105"/>
      <c r="BVG7" s="105"/>
      <c r="BVH7" s="105"/>
      <c r="BVI7" s="105"/>
      <c r="BVJ7" s="105"/>
      <c r="BVK7" s="105"/>
      <c r="BVL7" s="105"/>
      <c r="BVM7" s="105"/>
      <c r="BVN7" s="105"/>
      <c r="BVO7" s="105"/>
      <c r="BVP7" s="105"/>
      <c r="BVQ7" s="105"/>
      <c r="BVR7" s="105"/>
      <c r="BVS7" s="105"/>
      <c r="BVT7" s="105"/>
      <c r="BVU7" s="105"/>
      <c r="BVV7" s="105"/>
      <c r="BVW7" s="105"/>
      <c r="BVX7" s="105"/>
      <c r="BVY7" s="105"/>
      <c r="BVZ7" s="105"/>
      <c r="BWA7" s="105"/>
      <c r="BWB7" s="105"/>
      <c r="BWC7" s="105"/>
      <c r="BWD7" s="105"/>
      <c r="BWE7" s="105"/>
      <c r="BWF7" s="105"/>
      <c r="BWG7" s="105"/>
      <c r="BWH7" s="105"/>
      <c r="BWI7" s="105"/>
      <c r="BWJ7" s="105"/>
      <c r="BWK7" s="105"/>
      <c r="BWL7" s="105"/>
      <c r="BWM7" s="105"/>
      <c r="BWN7" s="105"/>
      <c r="BWO7" s="105"/>
      <c r="BWP7" s="105"/>
      <c r="BWQ7" s="105"/>
      <c r="BWR7" s="105"/>
      <c r="BWS7" s="105"/>
      <c r="BWT7" s="105"/>
      <c r="BWU7" s="105"/>
      <c r="BWV7" s="105"/>
      <c r="BWW7" s="105"/>
      <c r="BWX7" s="105"/>
      <c r="BWY7" s="105"/>
      <c r="BWZ7" s="105"/>
      <c r="BXA7" s="105"/>
      <c r="BXB7" s="105"/>
      <c r="BXC7" s="105"/>
      <c r="BXD7" s="105"/>
      <c r="BXE7" s="105"/>
      <c r="BXF7" s="105"/>
      <c r="BXG7" s="105"/>
      <c r="BXH7" s="105"/>
      <c r="BXI7" s="105"/>
      <c r="BXJ7" s="105"/>
      <c r="BXK7" s="105"/>
      <c r="BXL7" s="105"/>
      <c r="BXM7" s="105"/>
      <c r="BXN7" s="105"/>
      <c r="BXO7" s="105"/>
      <c r="BXP7" s="105"/>
      <c r="BXQ7" s="105"/>
      <c r="BXR7" s="105"/>
      <c r="BXS7" s="105"/>
      <c r="BXT7" s="105"/>
      <c r="BXU7" s="105"/>
      <c r="BXV7" s="105"/>
      <c r="BXW7" s="105"/>
      <c r="BXX7" s="105"/>
      <c r="BXY7" s="105"/>
      <c r="BXZ7" s="105"/>
      <c r="BYA7" s="105"/>
      <c r="BYB7" s="105"/>
      <c r="BYC7" s="105"/>
      <c r="BYD7" s="105"/>
      <c r="BYE7" s="105"/>
      <c r="BYF7" s="105"/>
      <c r="BYG7" s="105"/>
      <c r="BYH7" s="105"/>
      <c r="BYI7" s="105"/>
      <c r="BYJ7" s="105"/>
      <c r="BYK7" s="105"/>
      <c r="BYL7" s="105"/>
      <c r="BYM7" s="105"/>
      <c r="BYN7" s="105"/>
      <c r="BYO7" s="105"/>
      <c r="BYP7" s="105"/>
      <c r="BYQ7" s="105"/>
      <c r="BYR7" s="105"/>
      <c r="BYS7" s="105"/>
      <c r="BYT7" s="105"/>
      <c r="BYU7" s="105"/>
      <c r="BYV7" s="105"/>
      <c r="BYW7" s="105"/>
      <c r="BYX7" s="105"/>
      <c r="BYY7" s="105"/>
      <c r="BYZ7" s="105"/>
      <c r="BZA7" s="105"/>
      <c r="BZB7" s="105"/>
      <c r="BZC7" s="105"/>
      <c r="BZD7" s="105"/>
      <c r="BZE7" s="105"/>
      <c r="BZF7" s="105"/>
      <c r="BZG7" s="105"/>
      <c r="BZH7" s="105"/>
      <c r="BZI7" s="105"/>
      <c r="BZJ7" s="105"/>
      <c r="BZK7" s="105"/>
      <c r="BZL7" s="105"/>
      <c r="BZM7" s="105"/>
      <c r="BZN7" s="105"/>
      <c r="BZO7" s="105"/>
      <c r="BZP7" s="105"/>
      <c r="BZQ7" s="105"/>
      <c r="BZR7" s="105"/>
      <c r="BZS7" s="105"/>
      <c r="BZT7" s="105"/>
      <c r="BZU7" s="105"/>
      <c r="BZV7" s="105"/>
      <c r="BZW7" s="105"/>
      <c r="BZX7" s="105"/>
      <c r="BZY7" s="105"/>
      <c r="BZZ7" s="105"/>
      <c r="CAA7" s="105"/>
      <c r="CAB7" s="105"/>
      <c r="CAC7" s="105"/>
      <c r="CAD7" s="105"/>
      <c r="CAE7" s="105"/>
      <c r="CAF7" s="105"/>
      <c r="CAG7" s="105"/>
      <c r="CAH7" s="105"/>
      <c r="CAI7" s="105"/>
      <c r="CAJ7" s="105"/>
      <c r="CAK7" s="105"/>
      <c r="CAL7" s="105"/>
      <c r="CAM7" s="105"/>
      <c r="CAN7" s="105"/>
      <c r="CAO7" s="105"/>
      <c r="CAP7" s="105"/>
      <c r="CAQ7" s="105"/>
      <c r="CAR7" s="105"/>
      <c r="CAS7" s="105"/>
      <c r="CAT7" s="105"/>
      <c r="CAU7" s="105"/>
      <c r="CAV7" s="105"/>
      <c r="CAW7" s="105"/>
      <c r="CAX7" s="105"/>
      <c r="CAY7" s="105"/>
      <c r="CAZ7" s="105"/>
      <c r="CBA7" s="105"/>
      <c r="CBB7" s="105"/>
      <c r="CBC7" s="105"/>
      <c r="CBD7" s="105"/>
      <c r="CBE7" s="105"/>
      <c r="CBF7" s="105"/>
      <c r="CBG7" s="105"/>
      <c r="CBH7" s="105"/>
      <c r="CBI7" s="105"/>
      <c r="CBJ7" s="105"/>
      <c r="CBK7" s="105"/>
      <c r="CBL7" s="105"/>
      <c r="CBM7" s="105"/>
      <c r="CBN7" s="105"/>
      <c r="CBO7" s="105"/>
      <c r="CBP7" s="105"/>
      <c r="CBQ7" s="105"/>
      <c r="CBR7" s="105"/>
      <c r="CBS7" s="105"/>
      <c r="CBT7" s="105"/>
      <c r="CBU7" s="105"/>
      <c r="CBV7" s="105"/>
      <c r="CBW7" s="105"/>
      <c r="CBX7" s="105"/>
      <c r="CBY7" s="105"/>
      <c r="CBZ7" s="105"/>
      <c r="CCA7" s="105"/>
      <c r="CCB7" s="105"/>
      <c r="CCC7" s="105"/>
      <c r="CCD7" s="105"/>
      <c r="CCE7" s="105"/>
      <c r="CCF7" s="105"/>
      <c r="CCG7" s="105"/>
      <c r="CCH7" s="105"/>
      <c r="CCI7" s="105"/>
      <c r="CCJ7" s="105"/>
      <c r="CCK7" s="105"/>
      <c r="CCL7" s="105"/>
      <c r="CCM7" s="105"/>
      <c r="CCN7" s="105"/>
      <c r="CCO7" s="105"/>
      <c r="CCP7" s="105"/>
      <c r="CCQ7" s="105"/>
      <c r="CCR7" s="105"/>
      <c r="CCS7" s="105"/>
      <c r="CCT7" s="105"/>
      <c r="CCU7" s="105"/>
      <c r="CCV7" s="105"/>
      <c r="CCW7" s="105"/>
      <c r="CCX7" s="105"/>
      <c r="CCY7" s="105"/>
      <c r="CCZ7" s="105"/>
      <c r="CDA7" s="105"/>
      <c r="CDB7" s="105"/>
      <c r="CDC7" s="105"/>
      <c r="CDD7" s="105"/>
      <c r="CDE7" s="105"/>
      <c r="CDF7" s="105"/>
      <c r="CDG7" s="105"/>
      <c r="CDH7" s="105"/>
      <c r="CDI7" s="105"/>
      <c r="CDJ7" s="105"/>
      <c r="CDK7" s="105"/>
      <c r="CDL7" s="105"/>
      <c r="CDM7" s="105"/>
      <c r="CDN7" s="105"/>
      <c r="CDO7" s="105"/>
      <c r="CDP7" s="105"/>
      <c r="CDQ7" s="105"/>
      <c r="CDR7" s="105"/>
      <c r="CDS7" s="105"/>
      <c r="CDT7" s="105"/>
      <c r="CDU7" s="105"/>
      <c r="CDV7" s="105"/>
      <c r="CDW7" s="105"/>
      <c r="CDX7" s="105"/>
      <c r="CDY7" s="105"/>
      <c r="CDZ7" s="105"/>
      <c r="CEA7" s="105"/>
      <c r="CEB7" s="105"/>
      <c r="CEC7" s="105"/>
      <c r="CED7" s="105"/>
      <c r="CEE7" s="105"/>
      <c r="CEF7" s="105"/>
      <c r="CEG7" s="105"/>
      <c r="CEH7" s="105"/>
      <c r="CEI7" s="105"/>
      <c r="CEJ7" s="105"/>
      <c r="CEK7" s="105"/>
      <c r="CEL7" s="105"/>
      <c r="CEM7" s="105"/>
      <c r="CEN7" s="105"/>
      <c r="CEO7" s="105"/>
      <c r="CEP7" s="105"/>
      <c r="CEQ7" s="105"/>
      <c r="CER7" s="105"/>
      <c r="CES7" s="105"/>
      <c r="CET7" s="105"/>
      <c r="CEU7" s="105"/>
      <c r="CEV7" s="105"/>
      <c r="CEW7" s="105"/>
      <c r="CEX7" s="105"/>
      <c r="CEY7" s="105"/>
      <c r="CEZ7" s="105"/>
      <c r="CFA7" s="105"/>
      <c r="CFB7" s="105"/>
      <c r="CFC7" s="105"/>
      <c r="CFD7" s="105"/>
      <c r="CFE7" s="105"/>
      <c r="CFF7" s="105"/>
      <c r="CFG7" s="105"/>
      <c r="CFH7" s="105"/>
      <c r="CFI7" s="105"/>
      <c r="CFJ7" s="105"/>
      <c r="CFK7" s="105"/>
      <c r="CFL7" s="105"/>
      <c r="CFM7" s="105"/>
      <c r="CFN7" s="105"/>
      <c r="CFO7" s="105"/>
      <c r="CFP7" s="105"/>
      <c r="CFQ7" s="105"/>
      <c r="CFR7" s="105"/>
      <c r="CFS7" s="105"/>
      <c r="CFT7" s="105"/>
      <c r="CFU7" s="105"/>
      <c r="CFV7" s="105"/>
      <c r="CFW7" s="105"/>
      <c r="CFX7" s="105"/>
      <c r="CFY7" s="105"/>
      <c r="CFZ7" s="105"/>
      <c r="CGA7" s="105"/>
      <c r="CGB7" s="105"/>
      <c r="CGC7" s="105"/>
      <c r="CGD7" s="105"/>
      <c r="CGE7" s="105"/>
      <c r="CGF7" s="105"/>
      <c r="CGG7" s="105"/>
      <c r="CGH7" s="105"/>
      <c r="CGI7" s="105"/>
      <c r="CGJ7" s="105"/>
      <c r="CGK7" s="105"/>
      <c r="CGL7" s="105"/>
      <c r="CGM7" s="105"/>
      <c r="CGN7" s="105"/>
      <c r="CGO7" s="105"/>
      <c r="CGP7" s="105"/>
      <c r="CGQ7" s="105"/>
      <c r="CGR7" s="105"/>
      <c r="CGS7" s="105"/>
      <c r="CGT7" s="105"/>
      <c r="CGU7" s="105"/>
      <c r="CGV7" s="105"/>
      <c r="CGW7" s="105"/>
      <c r="CGX7" s="105"/>
      <c r="CGY7" s="105"/>
      <c r="CGZ7" s="105"/>
      <c r="CHA7" s="105"/>
      <c r="CHB7" s="105"/>
      <c r="CHC7" s="105"/>
      <c r="CHD7" s="105"/>
      <c r="CHE7" s="105"/>
      <c r="CHF7" s="105"/>
      <c r="CHG7" s="105"/>
      <c r="CHH7" s="105"/>
      <c r="CHI7" s="105"/>
      <c r="CHJ7" s="105"/>
      <c r="CHK7" s="105"/>
      <c r="CHL7" s="105"/>
      <c r="CHM7" s="105"/>
      <c r="CHN7" s="105"/>
      <c r="CHO7" s="105"/>
      <c r="CHP7" s="105"/>
      <c r="CHQ7" s="105"/>
      <c r="CHR7" s="105"/>
      <c r="CHS7" s="105"/>
      <c r="CHT7" s="105"/>
      <c r="CHU7" s="105"/>
      <c r="CHV7" s="105"/>
      <c r="CHW7" s="105"/>
      <c r="CHX7" s="105"/>
      <c r="CHY7" s="105"/>
      <c r="CHZ7" s="105"/>
      <c r="CIA7" s="105"/>
      <c r="CIB7" s="105"/>
      <c r="CIC7" s="105"/>
      <c r="CID7" s="105"/>
      <c r="CIE7" s="105"/>
      <c r="CIF7" s="105"/>
      <c r="CIG7" s="105"/>
      <c r="CIH7" s="105"/>
      <c r="CII7" s="105"/>
      <c r="CIJ7" s="105"/>
      <c r="CIK7" s="105"/>
      <c r="CIL7" s="105"/>
      <c r="CIM7" s="105"/>
      <c r="CIN7" s="105"/>
      <c r="CIO7" s="105"/>
      <c r="CIP7" s="105"/>
      <c r="CIQ7" s="105"/>
      <c r="CIR7" s="105"/>
      <c r="CIS7" s="105"/>
      <c r="CIT7" s="105"/>
      <c r="CIU7" s="105"/>
      <c r="CIV7" s="105"/>
      <c r="CIW7" s="105"/>
      <c r="CIX7" s="105"/>
      <c r="CIY7" s="105"/>
      <c r="CIZ7" s="105"/>
      <c r="CJA7" s="105"/>
      <c r="CJB7" s="105"/>
      <c r="CJC7" s="105"/>
      <c r="CJD7" s="105"/>
      <c r="CJE7" s="105"/>
      <c r="CJF7" s="105"/>
      <c r="CJG7" s="105"/>
      <c r="CJH7" s="105"/>
      <c r="CJI7" s="105"/>
      <c r="CJJ7" s="105"/>
      <c r="CJK7" s="105"/>
      <c r="CJL7" s="105"/>
      <c r="CJM7" s="105"/>
      <c r="CJN7" s="105"/>
      <c r="CJO7" s="105"/>
      <c r="CJP7" s="105"/>
      <c r="CJQ7" s="105"/>
      <c r="CJR7" s="105"/>
      <c r="CJS7" s="105"/>
      <c r="CJT7" s="105"/>
      <c r="CJU7" s="105"/>
      <c r="CJV7" s="105"/>
      <c r="CJW7" s="105"/>
      <c r="CJX7" s="105"/>
      <c r="CJY7" s="105"/>
      <c r="CJZ7" s="105"/>
      <c r="CKA7" s="105"/>
      <c r="CKB7" s="105"/>
      <c r="CKC7" s="105"/>
      <c r="CKD7" s="105"/>
      <c r="CKE7" s="105"/>
      <c r="CKF7" s="105"/>
      <c r="CKG7" s="105"/>
      <c r="CKH7" s="105"/>
      <c r="CKI7" s="105"/>
      <c r="CKJ7" s="105"/>
      <c r="CKK7" s="105"/>
      <c r="CKL7" s="105"/>
      <c r="CKM7" s="105"/>
      <c r="CKN7" s="105"/>
      <c r="CKO7" s="105"/>
      <c r="CKP7" s="105"/>
      <c r="CKQ7" s="105"/>
      <c r="CKR7" s="105"/>
      <c r="CKS7" s="105"/>
      <c r="CKT7" s="105"/>
      <c r="CKU7" s="105"/>
      <c r="CKV7" s="105"/>
      <c r="CKW7" s="105"/>
      <c r="CKX7" s="105"/>
      <c r="CKY7" s="105"/>
      <c r="CKZ7" s="105"/>
      <c r="CLA7" s="105"/>
      <c r="CLB7" s="105"/>
      <c r="CLC7" s="105"/>
      <c r="CLD7" s="105"/>
      <c r="CLE7" s="105"/>
      <c r="CLF7" s="105"/>
      <c r="CLG7" s="105"/>
      <c r="CLH7" s="105"/>
      <c r="CLI7" s="105"/>
      <c r="CLJ7" s="105"/>
      <c r="CLK7" s="105"/>
      <c r="CLL7" s="105"/>
      <c r="CLM7" s="105"/>
      <c r="CLN7" s="105"/>
      <c r="CLO7" s="105"/>
      <c r="CLP7" s="105"/>
      <c r="CLQ7" s="105"/>
      <c r="CLR7" s="105"/>
      <c r="CLS7" s="105"/>
      <c r="CLT7" s="105"/>
      <c r="CLU7" s="105"/>
      <c r="CLV7" s="105"/>
      <c r="CLW7" s="105"/>
      <c r="CLX7" s="105"/>
      <c r="CLY7" s="105"/>
      <c r="CLZ7" s="105"/>
      <c r="CMA7" s="105"/>
      <c r="CMB7" s="105"/>
      <c r="CMC7" s="105"/>
      <c r="CMD7" s="105"/>
      <c r="CME7" s="105"/>
      <c r="CMF7" s="105"/>
      <c r="CMG7" s="105"/>
      <c r="CMH7" s="105"/>
      <c r="CMI7" s="105"/>
      <c r="CMJ7" s="105"/>
      <c r="CMK7" s="105"/>
      <c r="CML7" s="105"/>
      <c r="CMM7" s="105"/>
      <c r="CMN7" s="105"/>
      <c r="CMO7" s="105"/>
      <c r="CMP7" s="105"/>
      <c r="CMQ7" s="105"/>
      <c r="CMR7" s="105"/>
      <c r="CMS7" s="105"/>
      <c r="CMT7" s="105"/>
      <c r="CMU7" s="105"/>
      <c r="CMV7" s="105"/>
      <c r="CMW7" s="105"/>
      <c r="CMX7" s="105"/>
      <c r="CMY7" s="105"/>
      <c r="CMZ7" s="105"/>
      <c r="CNA7" s="105"/>
      <c r="CNB7" s="105"/>
      <c r="CNC7" s="105"/>
      <c r="CND7" s="105"/>
      <c r="CNE7" s="105"/>
      <c r="CNF7" s="105"/>
      <c r="CNG7" s="105"/>
      <c r="CNH7" s="105"/>
      <c r="CNI7" s="105"/>
      <c r="CNJ7" s="105"/>
      <c r="CNK7" s="105"/>
      <c r="CNL7" s="105"/>
      <c r="CNM7" s="105"/>
      <c r="CNN7" s="105"/>
      <c r="CNO7" s="105"/>
      <c r="CNP7" s="105"/>
      <c r="CNQ7" s="105"/>
      <c r="CNR7" s="105"/>
      <c r="CNS7" s="105"/>
      <c r="CNT7" s="105"/>
      <c r="CNU7" s="105"/>
      <c r="CNV7" s="105"/>
      <c r="CNW7" s="105"/>
      <c r="CNX7" s="105"/>
      <c r="CNY7" s="105"/>
      <c r="CNZ7" s="105"/>
      <c r="COA7" s="105"/>
      <c r="COB7" s="105"/>
      <c r="COC7" s="105"/>
      <c r="COD7" s="105"/>
      <c r="COE7" s="105"/>
      <c r="COF7" s="105"/>
      <c r="COG7" s="105"/>
      <c r="COH7" s="105"/>
      <c r="COI7" s="105"/>
      <c r="COJ7" s="105"/>
      <c r="COK7" s="105"/>
      <c r="COL7" s="105"/>
      <c r="COM7" s="105"/>
      <c r="CON7" s="105"/>
      <c r="COO7" s="105"/>
      <c r="COP7" s="105"/>
      <c r="COQ7" s="105"/>
      <c r="COR7" s="105"/>
      <c r="COS7" s="105"/>
      <c r="COT7" s="105"/>
      <c r="COU7" s="105"/>
      <c r="COV7" s="105"/>
      <c r="COW7" s="105"/>
      <c r="COX7" s="105"/>
      <c r="COY7" s="105"/>
      <c r="COZ7" s="105"/>
      <c r="CPA7" s="105"/>
      <c r="CPB7" s="105"/>
      <c r="CPC7" s="105"/>
      <c r="CPD7" s="105"/>
      <c r="CPE7" s="105"/>
      <c r="CPF7" s="105"/>
      <c r="CPG7" s="105"/>
      <c r="CPH7" s="105"/>
      <c r="CPI7" s="105"/>
      <c r="CPJ7" s="105"/>
      <c r="CPK7" s="105"/>
      <c r="CPL7" s="105"/>
      <c r="CPM7" s="105"/>
      <c r="CPN7" s="105"/>
      <c r="CPO7" s="105"/>
      <c r="CPP7" s="105"/>
      <c r="CPQ7" s="105"/>
      <c r="CPR7" s="105"/>
      <c r="CPS7" s="105"/>
      <c r="CPT7" s="105"/>
      <c r="CPU7" s="105"/>
      <c r="CPV7" s="105"/>
      <c r="CPW7" s="105"/>
      <c r="CPX7" s="105"/>
      <c r="CPY7" s="105"/>
      <c r="CPZ7" s="105"/>
      <c r="CQA7" s="105"/>
      <c r="CQB7" s="105"/>
      <c r="CQC7" s="105"/>
      <c r="CQD7" s="105"/>
      <c r="CQE7" s="105"/>
      <c r="CQF7" s="105"/>
      <c r="CQG7" s="105"/>
      <c r="CQH7" s="105"/>
      <c r="CQI7" s="105"/>
      <c r="CQJ7" s="105"/>
      <c r="CQK7" s="105"/>
      <c r="CQL7" s="105"/>
      <c r="CQM7" s="105"/>
      <c r="CQN7" s="105"/>
      <c r="CQO7" s="105"/>
      <c r="CQP7" s="105"/>
      <c r="CQQ7" s="105"/>
      <c r="CQR7" s="105"/>
      <c r="CQS7" s="105"/>
      <c r="CQT7" s="105"/>
      <c r="CQU7" s="105"/>
      <c r="CQV7" s="105"/>
      <c r="CQW7" s="105"/>
      <c r="CQX7" s="105"/>
      <c r="CQY7" s="105"/>
      <c r="CQZ7" s="105"/>
      <c r="CRA7" s="105"/>
      <c r="CRB7" s="105"/>
      <c r="CRC7" s="105"/>
      <c r="CRD7" s="105"/>
      <c r="CRE7" s="105"/>
      <c r="CRF7" s="105"/>
      <c r="CRG7" s="105"/>
      <c r="CRH7" s="105"/>
      <c r="CRI7" s="105"/>
      <c r="CRJ7" s="105"/>
      <c r="CRK7" s="105"/>
      <c r="CRL7" s="105"/>
      <c r="CRM7" s="105"/>
      <c r="CRN7" s="105"/>
      <c r="CRO7" s="105"/>
      <c r="CRP7" s="105"/>
      <c r="CRQ7" s="105"/>
      <c r="CRR7" s="105"/>
      <c r="CRS7" s="105"/>
      <c r="CRT7" s="105"/>
      <c r="CRU7" s="105"/>
      <c r="CRV7" s="105"/>
      <c r="CRW7" s="105"/>
      <c r="CRX7" s="105"/>
      <c r="CRY7" s="105"/>
      <c r="CRZ7" s="105"/>
      <c r="CSA7" s="105"/>
      <c r="CSB7" s="105"/>
      <c r="CSC7" s="105"/>
      <c r="CSD7" s="105"/>
      <c r="CSE7" s="105"/>
      <c r="CSF7" s="105"/>
      <c r="CSG7" s="105"/>
      <c r="CSH7" s="105"/>
      <c r="CSI7" s="105"/>
      <c r="CSJ7" s="105"/>
      <c r="CSK7" s="105"/>
      <c r="CSL7" s="105"/>
      <c r="CSM7" s="105"/>
      <c r="CSN7" s="105"/>
      <c r="CSO7" s="105"/>
      <c r="CSP7" s="105"/>
      <c r="CSQ7" s="105"/>
      <c r="CSR7" s="105"/>
      <c r="CSS7" s="105"/>
      <c r="CST7" s="105"/>
      <c r="CSU7" s="105"/>
      <c r="CSV7" s="105"/>
      <c r="CSW7" s="105"/>
      <c r="CSX7" s="105"/>
      <c r="CSY7" s="105"/>
      <c r="CSZ7" s="105"/>
      <c r="CTA7" s="105"/>
      <c r="CTB7" s="105"/>
      <c r="CTC7" s="105"/>
      <c r="CTD7" s="105"/>
      <c r="CTE7" s="105"/>
      <c r="CTF7" s="105"/>
      <c r="CTG7" s="105"/>
      <c r="CTH7" s="105"/>
      <c r="CTI7" s="105"/>
      <c r="CTJ7" s="105"/>
      <c r="CTK7" s="105"/>
      <c r="CTL7" s="105"/>
      <c r="CTM7" s="105"/>
      <c r="CTN7" s="105"/>
      <c r="CTO7" s="105"/>
      <c r="CTP7" s="105"/>
      <c r="CTQ7" s="105"/>
      <c r="CTR7" s="105"/>
      <c r="CTS7" s="105"/>
      <c r="CTT7" s="105"/>
      <c r="CTU7" s="105"/>
      <c r="CTV7" s="105"/>
      <c r="CTW7" s="105"/>
      <c r="CTX7" s="105"/>
      <c r="CTY7" s="105"/>
      <c r="CTZ7" s="105"/>
      <c r="CUA7" s="105"/>
      <c r="CUB7" s="105"/>
      <c r="CUC7" s="105"/>
      <c r="CUD7" s="105"/>
      <c r="CUE7" s="105"/>
      <c r="CUF7" s="105"/>
      <c r="CUG7" s="105"/>
      <c r="CUH7" s="105"/>
      <c r="CUI7" s="105"/>
      <c r="CUJ7" s="105"/>
      <c r="CUK7" s="105"/>
      <c r="CUL7" s="105"/>
      <c r="CUM7" s="105"/>
      <c r="CUN7" s="105"/>
      <c r="CUO7" s="105"/>
      <c r="CUP7" s="105"/>
      <c r="CUQ7" s="105"/>
      <c r="CUR7" s="105"/>
      <c r="CUS7" s="105"/>
      <c r="CUT7" s="105"/>
      <c r="CUU7" s="105"/>
      <c r="CUV7" s="105"/>
      <c r="CUW7" s="105"/>
      <c r="CUX7" s="105"/>
      <c r="CUY7" s="105"/>
      <c r="CUZ7" s="105"/>
      <c r="CVA7" s="105"/>
      <c r="CVB7" s="105"/>
      <c r="CVC7" s="105"/>
      <c r="CVD7" s="105"/>
      <c r="CVE7" s="105"/>
      <c r="CVF7" s="105"/>
      <c r="CVG7" s="105"/>
      <c r="CVH7" s="105"/>
      <c r="CVI7" s="105"/>
      <c r="CVJ7" s="105"/>
      <c r="CVK7" s="105"/>
      <c r="CVL7" s="105"/>
      <c r="CVM7" s="105"/>
      <c r="CVN7" s="105"/>
      <c r="CVO7" s="105"/>
      <c r="CVP7" s="105"/>
      <c r="CVQ7" s="105"/>
      <c r="CVR7" s="105"/>
      <c r="CVS7" s="105"/>
      <c r="CVT7" s="105"/>
      <c r="CVU7" s="105"/>
      <c r="CVV7" s="105"/>
      <c r="CVW7" s="105"/>
      <c r="CVX7" s="105"/>
      <c r="CVY7" s="105"/>
      <c r="CVZ7" s="105"/>
      <c r="CWA7" s="105"/>
      <c r="CWB7" s="105"/>
      <c r="CWC7" s="105"/>
      <c r="CWD7" s="105"/>
      <c r="CWE7" s="105"/>
      <c r="CWF7" s="105"/>
      <c r="CWG7" s="105"/>
      <c r="CWH7" s="105"/>
      <c r="CWI7" s="105"/>
      <c r="CWJ7" s="105"/>
      <c r="CWK7" s="105"/>
      <c r="CWL7" s="105"/>
      <c r="CWM7" s="105"/>
      <c r="CWN7" s="105"/>
      <c r="CWO7" s="105"/>
      <c r="CWP7" s="105"/>
      <c r="CWQ7" s="105"/>
      <c r="CWR7" s="105"/>
      <c r="CWS7" s="105"/>
      <c r="CWT7" s="105"/>
      <c r="CWU7" s="105"/>
      <c r="CWV7" s="105"/>
      <c r="CWW7" s="105"/>
      <c r="CWX7" s="105"/>
      <c r="CWY7" s="105"/>
      <c r="CWZ7" s="105"/>
      <c r="CXA7" s="105"/>
      <c r="CXB7" s="105"/>
      <c r="CXC7" s="105"/>
      <c r="CXD7" s="105"/>
      <c r="CXE7" s="105"/>
      <c r="CXF7" s="105"/>
      <c r="CXG7" s="105"/>
      <c r="CXH7" s="105"/>
      <c r="CXI7" s="105"/>
      <c r="CXJ7" s="105"/>
      <c r="CXK7" s="105"/>
      <c r="CXL7" s="105"/>
      <c r="CXM7" s="105"/>
      <c r="CXN7" s="105"/>
      <c r="CXO7" s="105"/>
      <c r="CXP7" s="105"/>
      <c r="CXQ7" s="105"/>
      <c r="CXR7" s="105"/>
      <c r="CXS7" s="105"/>
      <c r="CXT7" s="105"/>
      <c r="CXU7" s="105"/>
      <c r="CXV7" s="105"/>
      <c r="CXW7" s="105"/>
      <c r="CXX7" s="105"/>
      <c r="CXY7" s="105"/>
      <c r="CXZ7" s="105"/>
      <c r="CYA7" s="105"/>
      <c r="CYB7" s="105"/>
      <c r="CYC7" s="105"/>
      <c r="CYD7" s="105"/>
      <c r="CYE7" s="105"/>
      <c r="CYF7" s="105"/>
      <c r="CYG7" s="105"/>
      <c r="CYH7" s="105"/>
      <c r="CYI7" s="105"/>
      <c r="CYJ7" s="105"/>
      <c r="CYK7" s="105"/>
      <c r="CYL7" s="105"/>
      <c r="CYM7" s="105"/>
      <c r="CYN7" s="105"/>
      <c r="CYO7" s="105"/>
      <c r="CYP7" s="105"/>
      <c r="CYQ7" s="105"/>
      <c r="CYR7" s="105"/>
      <c r="CYS7" s="105"/>
      <c r="CYT7" s="105"/>
      <c r="CYU7" s="105"/>
      <c r="CYV7" s="105"/>
      <c r="CYW7" s="105"/>
      <c r="CYX7" s="105"/>
      <c r="CYY7" s="105"/>
      <c r="CYZ7" s="105"/>
      <c r="CZA7" s="105"/>
      <c r="CZB7" s="105"/>
      <c r="CZC7" s="105"/>
      <c r="CZD7" s="105"/>
      <c r="CZE7" s="105"/>
      <c r="CZF7" s="105"/>
      <c r="CZG7" s="105"/>
      <c r="CZH7" s="105"/>
      <c r="CZI7" s="105"/>
      <c r="CZJ7" s="105"/>
      <c r="CZK7" s="105"/>
      <c r="CZL7" s="105"/>
      <c r="CZM7" s="105"/>
      <c r="CZN7" s="105"/>
      <c r="CZO7" s="105"/>
      <c r="CZP7" s="105"/>
      <c r="CZQ7" s="105"/>
      <c r="CZR7" s="105"/>
      <c r="CZS7" s="105"/>
      <c r="CZT7" s="105"/>
      <c r="CZU7" s="105"/>
      <c r="CZV7" s="105"/>
      <c r="CZW7" s="105"/>
      <c r="CZX7" s="105"/>
      <c r="CZY7" s="105"/>
      <c r="CZZ7" s="105"/>
      <c r="DAA7" s="105"/>
      <c r="DAB7" s="105"/>
      <c r="DAC7" s="105"/>
      <c r="DAD7" s="105"/>
      <c r="DAE7" s="105"/>
      <c r="DAF7" s="105"/>
      <c r="DAG7" s="105"/>
      <c r="DAH7" s="105"/>
      <c r="DAI7" s="105"/>
      <c r="DAJ7" s="105"/>
      <c r="DAK7" s="105"/>
      <c r="DAL7" s="105"/>
      <c r="DAM7" s="105"/>
      <c r="DAN7" s="105"/>
      <c r="DAO7" s="105"/>
      <c r="DAP7" s="105"/>
      <c r="DAQ7" s="105"/>
      <c r="DAR7" s="105"/>
      <c r="DAS7" s="105"/>
      <c r="DAT7" s="105"/>
      <c r="DAU7" s="105"/>
      <c r="DAV7" s="105"/>
      <c r="DAW7" s="105"/>
      <c r="DAX7" s="105"/>
      <c r="DAY7" s="105"/>
      <c r="DAZ7" s="105"/>
      <c r="DBA7" s="105"/>
      <c r="DBB7" s="105"/>
      <c r="DBC7" s="105"/>
      <c r="DBD7" s="105"/>
      <c r="DBE7" s="105"/>
      <c r="DBF7" s="105"/>
      <c r="DBG7" s="105"/>
      <c r="DBH7" s="105"/>
      <c r="DBI7" s="105"/>
      <c r="DBJ7" s="105"/>
      <c r="DBK7" s="105"/>
      <c r="DBL7" s="105"/>
      <c r="DBM7" s="105"/>
      <c r="DBN7" s="105"/>
      <c r="DBO7" s="105"/>
      <c r="DBP7" s="105"/>
      <c r="DBQ7" s="105"/>
      <c r="DBR7" s="105"/>
      <c r="DBS7" s="105"/>
      <c r="DBT7" s="105"/>
      <c r="DBU7" s="105"/>
      <c r="DBV7" s="105"/>
      <c r="DBW7" s="105"/>
      <c r="DBX7" s="105"/>
      <c r="DBY7" s="105"/>
      <c r="DBZ7" s="105"/>
      <c r="DCA7" s="105"/>
      <c r="DCB7" s="105"/>
      <c r="DCC7" s="105"/>
      <c r="DCD7" s="105"/>
      <c r="DCE7" s="105"/>
      <c r="DCF7" s="105"/>
      <c r="DCG7" s="105"/>
      <c r="DCH7" s="105"/>
      <c r="DCI7" s="105"/>
      <c r="DCJ7" s="105"/>
      <c r="DCK7" s="105"/>
      <c r="DCL7" s="105"/>
      <c r="DCM7" s="105"/>
      <c r="DCN7" s="105"/>
      <c r="DCO7" s="105"/>
      <c r="DCP7" s="105"/>
      <c r="DCQ7" s="105"/>
      <c r="DCR7" s="105"/>
      <c r="DCS7" s="105"/>
      <c r="DCT7" s="105"/>
      <c r="DCU7" s="105"/>
      <c r="DCV7" s="105"/>
      <c r="DCW7" s="105"/>
      <c r="DCX7" s="105"/>
      <c r="DCY7" s="105"/>
      <c r="DCZ7" s="105"/>
      <c r="DDA7" s="105"/>
      <c r="DDB7" s="105"/>
      <c r="DDC7" s="105"/>
      <c r="DDD7" s="105"/>
      <c r="DDE7" s="105"/>
      <c r="DDF7" s="105"/>
      <c r="DDG7" s="105"/>
      <c r="DDH7" s="105"/>
      <c r="DDI7" s="105"/>
      <c r="DDJ7" s="105"/>
      <c r="DDK7" s="105"/>
      <c r="DDL7" s="105"/>
      <c r="DDM7" s="105"/>
      <c r="DDN7" s="105"/>
      <c r="DDO7" s="105"/>
      <c r="DDP7" s="105"/>
      <c r="DDQ7" s="105"/>
      <c r="DDR7" s="105"/>
      <c r="DDS7" s="105"/>
      <c r="DDT7" s="105"/>
      <c r="DDU7" s="105"/>
      <c r="DDV7" s="105"/>
      <c r="DDW7" s="105"/>
      <c r="DDX7" s="105"/>
      <c r="DDY7" s="105"/>
      <c r="DDZ7" s="105"/>
      <c r="DEA7" s="105"/>
      <c r="DEB7" s="105"/>
      <c r="DEC7" s="105"/>
      <c r="DED7" s="105"/>
      <c r="DEE7" s="105"/>
      <c r="DEF7" s="105"/>
      <c r="DEG7" s="105"/>
      <c r="DEH7" s="105"/>
      <c r="DEI7" s="105"/>
      <c r="DEJ7" s="105"/>
      <c r="DEK7" s="105"/>
      <c r="DEL7" s="105"/>
      <c r="DEM7" s="105"/>
      <c r="DEN7" s="105"/>
      <c r="DEO7" s="105"/>
      <c r="DEP7" s="105"/>
      <c r="DEQ7" s="105"/>
      <c r="DER7" s="105"/>
      <c r="DES7" s="105"/>
      <c r="DET7" s="105"/>
      <c r="DEU7" s="105"/>
      <c r="DEV7" s="105"/>
      <c r="DEW7" s="105"/>
      <c r="DEX7" s="105"/>
      <c r="DEY7" s="105"/>
      <c r="DEZ7" s="105"/>
      <c r="DFA7" s="105"/>
      <c r="DFB7" s="105"/>
      <c r="DFC7" s="105"/>
      <c r="DFD7" s="105"/>
      <c r="DFE7" s="105"/>
      <c r="DFF7" s="105"/>
      <c r="DFG7" s="105"/>
      <c r="DFH7" s="105"/>
      <c r="DFI7" s="105"/>
      <c r="DFJ7" s="105"/>
      <c r="DFK7" s="105"/>
      <c r="DFL7" s="105"/>
      <c r="DFM7" s="105"/>
      <c r="DFN7" s="105"/>
      <c r="DFO7" s="105"/>
      <c r="DFP7" s="105"/>
      <c r="DFQ7" s="105"/>
      <c r="DFR7" s="105"/>
      <c r="DFS7" s="105"/>
      <c r="DFT7" s="105"/>
      <c r="DFU7" s="105"/>
      <c r="DFV7" s="105"/>
      <c r="DFW7" s="105"/>
      <c r="DFX7" s="105"/>
      <c r="DFY7" s="105"/>
      <c r="DFZ7" s="105"/>
      <c r="DGA7" s="105"/>
      <c r="DGB7" s="105"/>
      <c r="DGC7" s="105"/>
      <c r="DGD7" s="105"/>
      <c r="DGE7" s="105"/>
      <c r="DGF7" s="105"/>
      <c r="DGG7" s="105"/>
      <c r="DGH7" s="105"/>
      <c r="DGI7" s="105"/>
      <c r="DGJ7" s="105"/>
      <c r="DGK7" s="105"/>
      <c r="DGL7" s="105"/>
      <c r="DGM7" s="105"/>
      <c r="DGN7" s="105"/>
      <c r="DGO7" s="105"/>
      <c r="DGP7" s="105"/>
      <c r="DGQ7" s="105"/>
      <c r="DGR7" s="105"/>
      <c r="DGS7" s="105"/>
      <c r="DGT7" s="105"/>
      <c r="DGU7" s="105"/>
      <c r="DGV7" s="105"/>
      <c r="DGW7" s="105"/>
      <c r="DGX7" s="105"/>
      <c r="DGY7" s="105"/>
      <c r="DGZ7" s="105"/>
      <c r="DHA7" s="105"/>
      <c r="DHB7" s="105"/>
      <c r="DHC7" s="105"/>
      <c r="DHD7" s="105"/>
      <c r="DHE7" s="105"/>
      <c r="DHF7" s="105"/>
      <c r="DHG7" s="105"/>
      <c r="DHH7" s="105"/>
      <c r="DHI7" s="105"/>
      <c r="DHJ7" s="105"/>
      <c r="DHK7" s="105"/>
      <c r="DHL7" s="105"/>
      <c r="DHM7" s="105"/>
      <c r="DHN7" s="105"/>
      <c r="DHO7" s="105"/>
      <c r="DHP7" s="105"/>
      <c r="DHQ7" s="105"/>
      <c r="DHR7" s="105"/>
      <c r="DHS7" s="105"/>
      <c r="DHT7" s="105"/>
      <c r="DHU7" s="105"/>
      <c r="DHV7" s="105"/>
      <c r="DHW7" s="105"/>
      <c r="DHX7" s="105"/>
      <c r="DHY7" s="105"/>
      <c r="DHZ7" s="105"/>
      <c r="DIA7" s="105"/>
      <c r="DIB7" s="105"/>
      <c r="DIC7" s="105"/>
      <c r="DID7" s="105"/>
      <c r="DIE7" s="105"/>
      <c r="DIF7" s="105"/>
      <c r="DIG7" s="105"/>
      <c r="DIH7" s="105"/>
      <c r="DII7" s="105"/>
      <c r="DIJ7" s="105"/>
      <c r="DIK7" s="105"/>
      <c r="DIL7" s="105"/>
      <c r="DIM7" s="105"/>
      <c r="DIN7" s="105"/>
      <c r="DIO7" s="105"/>
      <c r="DIP7" s="105"/>
      <c r="DIQ7" s="105"/>
      <c r="DIR7" s="105"/>
      <c r="DIS7" s="105"/>
      <c r="DIT7" s="105"/>
      <c r="DIU7" s="105"/>
      <c r="DIV7" s="105"/>
      <c r="DIW7" s="105"/>
      <c r="DIX7" s="105"/>
      <c r="DIY7" s="105"/>
      <c r="DIZ7" s="105"/>
      <c r="DJA7" s="105"/>
      <c r="DJB7" s="105"/>
      <c r="DJC7" s="105"/>
      <c r="DJD7" s="105"/>
      <c r="DJE7" s="105"/>
      <c r="DJF7" s="105"/>
      <c r="DJG7" s="105"/>
      <c r="DJH7" s="105"/>
      <c r="DJI7" s="105"/>
      <c r="DJJ7" s="105"/>
      <c r="DJK7" s="105"/>
      <c r="DJL7" s="105"/>
      <c r="DJM7" s="105"/>
      <c r="DJN7" s="105"/>
      <c r="DJO7" s="105"/>
      <c r="DJP7" s="105"/>
      <c r="DJQ7" s="105"/>
      <c r="DJR7" s="105"/>
      <c r="DJS7" s="105"/>
      <c r="DJT7" s="105"/>
      <c r="DJU7" s="105"/>
      <c r="DJV7" s="105"/>
      <c r="DJW7" s="105"/>
      <c r="DJX7" s="105"/>
      <c r="DJY7" s="105"/>
      <c r="DJZ7" s="105"/>
      <c r="DKA7" s="105"/>
      <c r="DKB7" s="105"/>
      <c r="DKC7" s="105"/>
      <c r="DKD7" s="105"/>
      <c r="DKE7" s="105"/>
      <c r="DKF7" s="105"/>
      <c r="DKG7" s="105"/>
      <c r="DKH7" s="105"/>
      <c r="DKI7" s="105"/>
      <c r="DKJ7" s="105"/>
      <c r="DKK7" s="105"/>
      <c r="DKL7" s="105"/>
      <c r="DKM7" s="105"/>
      <c r="DKN7" s="105"/>
      <c r="DKO7" s="105"/>
      <c r="DKP7" s="105"/>
      <c r="DKQ7" s="105"/>
      <c r="DKR7" s="105"/>
      <c r="DKS7" s="105"/>
      <c r="DKT7" s="105"/>
      <c r="DKU7" s="105"/>
      <c r="DKV7" s="105"/>
      <c r="DKW7" s="105"/>
      <c r="DKX7" s="105"/>
      <c r="DKY7" s="105"/>
      <c r="DKZ7" s="105"/>
      <c r="DLA7" s="105"/>
      <c r="DLB7" s="105"/>
      <c r="DLC7" s="105"/>
      <c r="DLD7" s="105"/>
      <c r="DLE7" s="105"/>
      <c r="DLF7" s="105"/>
      <c r="DLG7" s="105"/>
      <c r="DLH7" s="105"/>
      <c r="DLI7" s="105"/>
      <c r="DLJ7" s="105"/>
      <c r="DLK7" s="105"/>
      <c r="DLL7" s="105"/>
      <c r="DLM7" s="105"/>
      <c r="DLN7" s="105"/>
      <c r="DLO7" s="105"/>
      <c r="DLP7" s="105"/>
      <c r="DLQ7" s="105"/>
      <c r="DLR7" s="105"/>
      <c r="DLS7" s="105"/>
      <c r="DLT7" s="105"/>
      <c r="DLU7" s="105"/>
      <c r="DLV7" s="105"/>
      <c r="DLW7" s="105"/>
      <c r="DLX7" s="105"/>
      <c r="DLY7" s="105"/>
      <c r="DLZ7" s="105"/>
      <c r="DMA7" s="105"/>
      <c r="DMB7" s="105"/>
      <c r="DMC7" s="105"/>
      <c r="DMD7" s="105"/>
      <c r="DME7" s="105"/>
      <c r="DMF7" s="105"/>
      <c r="DMG7" s="105"/>
      <c r="DMH7" s="105"/>
      <c r="DMI7" s="105"/>
      <c r="DMJ7" s="105"/>
      <c r="DMK7" s="105"/>
      <c r="DML7" s="105"/>
      <c r="DMM7" s="105"/>
      <c r="DMN7" s="105"/>
      <c r="DMO7" s="105"/>
      <c r="DMP7" s="105"/>
      <c r="DMQ7" s="105"/>
      <c r="DMR7" s="105"/>
      <c r="DMS7" s="105"/>
      <c r="DMT7" s="105"/>
      <c r="DMU7" s="105"/>
      <c r="DMV7" s="105"/>
      <c r="DMW7" s="105"/>
      <c r="DMX7" s="105"/>
      <c r="DMY7" s="105"/>
      <c r="DMZ7" s="105"/>
      <c r="DNA7" s="105"/>
      <c r="DNB7" s="105"/>
      <c r="DNC7" s="105"/>
      <c r="DND7" s="105"/>
      <c r="DNE7" s="105"/>
      <c r="DNF7" s="105"/>
      <c r="DNG7" s="105"/>
      <c r="DNH7" s="105"/>
      <c r="DNI7" s="105"/>
      <c r="DNJ7" s="105"/>
      <c r="DNK7" s="105"/>
      <c r="DNL7" s="105"/>
      <c r="DNM7" s="105"/>
      <c r="DNN7" s="105"/>
      <c r="DNO7" s="105"/>
      <c r="DNP7" s="105"/>
      <c r="DNQ7" s="105"/>
      <c r="DNR7" s="105"/>
      <c r="DNS7" s="105"/>
      <c r="DNT7" s="105"/>
      <c r="DNU7" s="105"/>
      <c r="DNV7" s="105"/>
      <c r="DNW7" s="105"/>
      <c r="DNX7" s="105"/>
      <c r="DNY7" s="105"/>
      <c r="DNZ7" s="105"/>
      <c r="DOA7" s="105"/>
      <c r="DOB7" s="105"/>
      <c r="DOC7" s="105"/>
      <c r="DOD7" s="105"/>
      <c r="DOE7" s="105"/>
      <c r="DOF7" s="105"/>
      <c r="DOG7" s="105"/>
      <c r="DOH7" s="105"/>
      <c r="DOI7" s="105"/>
      <c r="DOJ7" s="105"/>
      <c r="DOK7" s="105"/>
      <c r="DOL7" s="105"/>
      <c r="DOM7" s="105"/>
      <c r="DON7" s="105"/>
      <c r="DOO7" s="105"/>
      <c r="DOP7" s="105"/>
      <c r="DOQ7" s="105"/>
      <c r="DOR7" s="105"/>
      <c r="DOS7" s="105"/>
      <c r="DOT7" s="105"/>
      <c r="DOU7" s="105"/>
      <c r="DOV7" s="105"/>
      <c r="DOW7" s="105"/>
      <c r="DOX7" s="105"/>
      <c r="DOY7" s="105"/>
      <c r="DOZ7" s="105"/>
      <c r="DPA7" s="105"/>
      <c r="DPB7" s="105"/>
      <c r="DPC7" s="105"/>
      <c r="DPD7" s="105"/>
      <c r="DPE7" s="105"/>
      <c r="DPF7" s="105"/>
      <c r="DPG7" s="105"/>
      <c r="DPH7" s="105"/>
      <c r="DPI7" s="105"/>
      <c r="DPJ7" s="105"/>
      <c r="DPK7" s="105"/>
      <c r="DPL7" s="105"/>
      <c r="DPM7" s="105"/>
      <c r="DPN7" s="105"/>
      <c r="DPO7" s="105"/>
      <c r="DPP7" s="105"/>
      <c r="DPQ7" s="105"/>
      <c r="DPR7" s="105"/>
      <c r="DPS7" s="105"/>
      <c r="DPT7" s="105"/>
      <c r="DPU7" s="105"/>
      <c r="DPV7" s="105"/>
      <c r="DPW7" s="105"/>
      <c r="DPX7" s="105"/>
      <c r="DPY7" s="105"/>
      <c r="DPZ7" s="105"/>
      <c r="DQA7" s="105"/>
      <c r="DQB7" s="105"/>
      <c r="DQC7" s="105"/>
      <c r="DQD7" s="105"/>
      <c r="DQE7" s="105"/>
      <c r="DQF7" s="105"/>
      <c r="DQG7" s="105"/>
      <c r="DQH7" s="105"/>
      <c r="DQI7" s="105"/>
      <c r="DQJ7" s="105"/>
      <c r="DQK7" s="105"/>
      <c r="DQL7" s="105"/>
      <c r="DQM7" s="105"/>
      <c r="DQN7" s="105"/>
      <c r="DQO7" s="105"/>
      <c r="DQP7" s="105"/>
      <c r="DQQ7" s="105"/>
      <c r="DQR7" s="105"/>
      <c r="DQS7" s="105"/>
      <c r="DQT7" s="105"/>
      <c r="DQU7" s="105"/>
      <c r="DQV7" s="105"/>
      <c r="DQW7" s="105"/>
      <c r="DQX7" s="105"/>
      <c r="DQY7" s="105"/>
      <c r="DQZ7" s="105"/>
      <c r="DRA7" s="105"/>
      <c r="DRB7" s="105"/>
      <c r="DRC7" s="105"/>
      <c r="DRD7" s="105"/>
      <c r="DRE7" s="105"/>
      <c r="DRF7" s="105"/>
      <c r="DRG7" s="105"/>
      <c r="DRH7" s="105"/>
      <c r="DRI7" s="105"/>
      <c r="DRJ7" s="105"/>
      <c r="DRK7" s="105"/>
      <c r="DRL7" s="105"/>
      <c r="DRM7" s="105"/>
      <c r="DRN7" s="105"/>
      <c r="DRO7" s="105"/>
      <c r="DRP7" s="105"/>
      <c r="DRQ7" s="105"/>
      <c r="DRR7" s="105"/>
      <c r="DRS7" s="105"/>
      <c r="DRT7" s="105"/>
      <c r="DRU7" s="105"/>
      <c r="DRV7" s="105"/>
      <c r="DRW7" s="105"/>
      <c r="DRX7" s="105"/>
      <c r="DRY7" s="105"/>
      <c r="DRZ7" s="105"/>
      <c r="DSA7" s="105"/>
      <c r="DSB7" s="105"/>
      <c r="DSC7" s="105"/>
      <c r="DSD7" s="105"/>
      <c r="DSE7" s="105"/>
      <c r="DSF7" s="105"/>
      <c r="DSG7" s="105"/>
      <c r="DSH7" s="105"/>
      <c r="DSI7" s="105"/>
      <c r="DSJ7" s="105"/>
      <c r="DSK7" s="105"/>
      <c r="DSL7" s="105"/>
      <c r="DSM7" s="105"/>
      <c r="DSN7" s="105"/>
      <c r="DSO7" s="105"/>
      <c r="DSP7" s="105"/>
      <c r="DSQ7" s="105"/>
      <c r="DSR7" s="105"/>
      <c r="DSS7" s="105"/>
      <c r="DST7" s="105"/>
      <c r="DSU7" s="105"/>
      <c r="DSV7" s="105"/>
      <c r="DSW7" s="105"/>
      <c r="DSX7" s="105"/>
      <c r="DSY7" s="105"/>
      <c r="DSZ7" s="105"/>
      <c r="DTA7" s="105"/>
      <c r="DTB7" s="105"/>
      <c r="DTC7" s="105"/>
      <c r="DTD7" s="105"/>
      <c r="DTE7" s="105"/>
      <c r="DTF7" s="105"/>
      <c r="DTG7" s="105"/>
      <c r="DTH7" s="105"/>
      <c r="DTI7" s="105"/>
      <c r="DTJ7" s="105"/>
      <c r="DTK7" s="105"/>
      <c r="DTL7" s="105"/>
      <c r="DTM7" s="105"/>
      <c r="DTN7" s="105"/>
      <c r="DTO7" s="105"/>
      <c r="DTP7" s="105"/>
      <c r="DTQ7" s="105"/>
      <c r="DTR7" s="105"/>
      <c r="DTS7" s="105"/>
      <c r="DTT7" s="105"/>
      <c r="DTU7" s="105"/>
      <c r="DTV7" s="105"/>
      <c r="DTW7" s="105"/>
      <c r="DTX7" s="105"/>
      <c r="DTY7" s="105"/>
      <c r="DTZ7" s="105"/>
      <c r="DUA7" s="105"/>
      <c r="DUB7" s="105"/>
      <c r="DUC7" s="105"/>
      <c r="DUD7" s="105"/>
      <c r="DUE7" s="105"/>
      <c r="DUF7" s="105"/>
      <c r="DUG7" s="105"/>
      <c r="DUH7" s="105"/>
      <c r="DUI7" s="105"/>
      <c r="DUJ7" s="105"/>
      <c r="DUK7" s="105"/>
      <c r="DUL7" s="105"/>
      <c r="DUM7" s="105"/>
      <c r="DUN7" s="105"/>
      <c r="DUO7" s="105"/>
      <c r="DUP7" s="105"/>
      <c r="DUQ7" s="105"/>
      <c r="DUR7" s="105"/>
      <c r="DUS7" s="105"/>
      <c r="DUT7" s="105"/>
      <c r="DUU7" s="105"/>
      <c r="DUV7" s="105"/>
      <c r="DUW7" s="105"/>
      <c r="DUX7" s="105"/>
      <c r="DUY7" s="105"/>
      <c r="DUZ7" s="105"/>
      <c r="DVA7" s="105"/>
      <c r="DVB7" s="105"/>
      <c r="DVC7" s="105"/>
      <c r="DVD7" s="105"/>
      <c r="DVE7" s="105"/>
      <c r="DVF7" s="105"/>
      <c r="DVG7" s="105"/>
      <c r="DVH7" s="105"/>
      <c r="DVI7" s="105"/>
      <c r="DVJ7" s="105"/>
      <c r="DVK7" s="105"/>
      <c r="DVL7" s="105"/>
      <c r="DVM7" s="105"/>
      <c r="DVN7" s="105"/>
      <c r="DVO7" s="105"/>
      <c r="DVP7" s="105"/>
      <c r="DVQ7" s="105"/>
      <c r="DVR7" s="105"/>
      <c r="DVS7" s="105"/>
      <c r="DVT7" s="105"/>
      <c r="DVU7" s="105"/>
      <c r="DVV7" s="105"/>
      <c r="DVW7" s="105"/>
      <c r="DVX7" s="105"/>
      <c r="DVY7" s="105"/>
      <c r="DVZ7" s="105"/>
      <c r="DWA7" s="105"/>
      <c r="DWB7" s="105"/>
      <c r="DWC7" s="105"/>
      <c r="DWD7" s="105"/>
      <c r="DWE7" s="105"/>
      <c r="DWF7" s="105"/>
      <c r="DWG7" s="105"/>
      <c r="DWH7" s="105"/>
      <c r="DWI7" s="105"/>
      <c r="DWJ7" s="105"/>
      <c r="DWK7" s="105"/>
      <c r="DWL7" s="105"/>
      <c r="DWM7" s="105"/>
      <c r="DWN7" s="105"/>
      <c r="DWO7" s="105"/>
      <c r="DWP7" s="105"/>
      <c r="DWQ7" s="105"/>
      <c r="DWR7" s="105"/>
      <c r="DWS7" s="105"/>
      <c r="DWT7" s="105"/>
      <c r="DWU7" s="105"/>
      <c r="DWV7" s="105"/>
      <c r="DWW7" s="105"/>
      <c r="DWX7" s="105"/>
      <c r="DWY7" s="105"/>
      <c r="DWZ7" s="105"/>
      <c r="DXA7" s="105"/>
      <c r="DXB7" s="105"/>
      <c r="DXC7" s="105"/>
      <c r="DXD7" s="105"/>
      <c r="DXE7" s="105"/>
      <c r="DXF7" s="105"/>
      <c r="DXG7" s="105"/>
      <c r="DXH7" s="105"/>
      <c r="DXI7" s="105"/>
      <c r="DXJ7" s="105"/>
      <c r="DXK7" s="105"/>
      <c r="DXL7" s="105"/>
      <c r="DXM7" s="105"/>
      <c r="DXN7" s="105"/>
      <c r="DXO7" s="105"/>
      <c r="DXP7" s="105"/>
      <c r="DXQ7" s="105"/>
      <c r="DXR7" s="105"/>
      <c r="DXS7" s="105"/>
      <c r="DXT7" s="105"/>
      <c r="DXU7" s="105"/>
      <c r="DXV7" s="105"/>
      <c r="DXW7" s="105"/>
      <c r="DXX7" s="105"/>
      <c r="DXY7" s="105"/>
      <c r="DXZ7" s="105"/>
      <c r="DYA7" s="105"/>
      <c r="DYB7" s="105"/>
      <c r="DYC7" s="105"/>
      <c r="DYD7" s="105"/>
      <c r="DYE7" s="105"/>
      <c r="DYF7" s="105"/>
      <c r="DYG7" s="105"/>
      <c r="DYH7" s="105"/>
      <c r="DYI7" s="105"/>
      <c r="DYJ7" s="105"/>
      <c r="DYK7" s="105"/>
      <c r="DYL7" s="105"/>
      <c r="DYM7" s="105"/>
      <c r="DYN7" s="105"/>
      <c r="DYO7" s="105"/>
      <c r="DYP7" s="105"/>
      <c r="DYQ7" s="105"/>
      <c r="DYR7" s="105"/>
      <c r="DYS7" s="105"/>
      <c r="DYT7" s="105"/>
      <c r="DYU7" s="105"/>
      <c r="DYV7" s="105"/>
      <c r="DYW7" s="105"/>
      <c r="DYX7" s="105"/>
      <c r="DYY7" s="105"/>
      <c r="DYZ7" s="105"/>
      <c r="DZA7" s="105"/>
      <c r="DZB7" s="105"/>
      <c r="DZC7" s="105"/>
      <c r="DZD7" s="105"/>
      <c r="DZE7" s="105"/>
      <c r="DZF7" s="105"/>
      <c r="DZG7" s="105"/>
      <c r="DZH7" s="105"/>
      <c r="DZI7" s="105"/>
      <c r="DZJ7" s="105"/>
      <c r="DZK7" s="105"/>
      <c r="DZL7" s="105"/>
      <c r="DZM7" s="105"/>
      <c r="DZN7" s="105"/>
      <c r="DZO7" s="105"/>
      <c r="DZP7" s="105"/>
      <c r="DZQ7" s="105"/>
      <c r="DZR7" s="105"/>
      <c r="DZS7" s="105"/>
      <c r="DZT7" s="105"/>
      <c r="DZU7" s="105"/>
      <c r="DZV7" s="105"/>
      <c r="DZW7" s="105"/>
      <c r="DZX7" s="105"/>
      <c r="DZY7" s="105"/>
      <c r="DZZ7" s="105"/>
      <c r="EAA7" s="105"/>
      <c r="EAB7" s="105"/>
      <c r="EAC7" s="105"/>
      <c r="EAD7" s="105"/>
      <c r="EAE7" s="105"/>
      <c r="EAF7" s="105"/>
      <c r="EAG7" s="105"/>
      <c r="EAH7" s="105"/>
      <c r="EAI7" s="105"/>
      <c r="EAJ7" s="105"/>
      <c r="EAK7" s="105"/>
      <c r="EAL7" s="105"/>
      <c r="EAM7" s="105"/>
      <c r="EAN7" s="105"/>
      <c r="EAO7" s="105"/>
      <c r="EAP7" s="105"/>
      <c r="EAQ7" s="105"/>
      <c r="EAR7" s="105"/>
      <c r="EAS7" s="105"/>
      <c r="EAT7" s="105"/>
      <c r="EAU7" s="105"/>
      <c r="EAV7" s="105"/>
      <c r="EAW7" s="105"/>
      <c r="EAX7" s="105"/>
      <c r="EAY7" s="105"/>
      <c r="EAZ7" s="105"/>
      <c r="EBA7" s="105"/>
      <c r="EBB7" s="105"/>
      <c r="EBC7" s="105"/>
      <c r="EBD7" s="105"/>
      <c r="EBE7" s="105"/>
      <c r="EBF7" s="105"/>
      <c r="EBG7" s="105"/>
      <c r="EBH7" s="105"/>
      <c r="EBI7" s="105"/>
      <c r="EBJ7" s="105"/>
      <c r="EBK7" s="105"/>
      <c r="EBL7" s="105"/>
      <c r="EBM7" s="105"/>
      <c r="EBN7" s="105"/>
      <c r="EBO7" s="105"/>
      <c r="EBP7" s="105"/>
      <c r="EBQ7" s="105"/>
      <c r="EBR7" s="105"/>
      <c r="EBS7" s="105"/>
      <c r="EBT7" s="105"/>
      <c r="EBU7" s="105"/>
      <c r="EBV7" s="105"/>
      <c r="EBW7" s="105"/>
      <c r="EBX7" s="105"/>
      <c r="EBY7" s="105"/>
      <c r="EBZ7" s="105"/>
      <c r="ECA7" s="105"/>
      <c r="ECB7" s="105"/>
      <c r="ECC7" s="105"/>
      <c r="ECD7" s="105"/>
      <c r="ECE7" s="105"/>
      <c r="ECF7" s="105"/>
      <c r="ECG7" s="105"/>
      <c r="ECH7" s="105"/>
      <c r="ECI7" s="105"/>
      <c r="ECJ7" s="105"/>
      <c r="ECK7" s="105"/>
      <c r="ECL7" s="105"/>
      <c r="ECM7" s="105"/>
      <c r="ECN7" s="105"/>
      <c r="ECO7" s="105"/>
      <c r="ECP7" s="105"/>
      <c r="ECQ7" s="105"/>
      <c r="ECR7" s="105"/>
      <c r="ECS7" s="105"/>
      <c r="ECT7" s="105"/>
      <c r="ECU7" s="105"/>
      <c r="ECV7" s="105"/>
      <c r="ECW7" s="105"/>
      <c r="ECX7" s="105"/>
      <c r="ECY7" s="105"/>
      <c r="ECZ7" s="105"/>
      <c r="EDA7" s="105"/>
      <c r="EDB7" s="105"/>
      <c r="EDC7" s="105"/>
      <c r="EDD7" s="105"/>
      <c r="EDE7" s="105"/>
      <c r="EDF7" s="105"/>
      <c r="EDG7" s="105"/>
      <c r="EDH7" s="105"/>
      <c r="EDI7" s="105"/>
      <c r="EDJ7" s="105"/>
      <c r="EDK7" s="105"/>
      <c r="EDL7" s="105"/>
      <c r="EDM7" s="105"/>
      <c r="EDN7" s="105"/>
      <c r="EDO7" s="105"/>
      <c r="EDP7" s="105"/>
      <c r="EDQ7" s="105"/>
      <c r="EDR7" s="105"/>
      <c r="EDS7" s="105"/>
      <c r="EDT7" s="105"/>
      <c r="EDU7" s="105"/>
      <c r="EDV7" s="105"/>
      <c r="EDW7" s="105"/>
      <c r="EDX7" s="105"/>
      <c r="EDY7" s="105"/>
      <c r="EDZ7" s="105"/>
      <c r="EEA7" s="105"/>
      <c r="EEB7" s="105"/>
      <c r="EEC7" s="105"/>
      <c r="EED7" s="105"/>
      <c r="EEE7" s="105"/>
      <c r="EEF7" s="105"/>
      <c r="EEG7" s="105"/>
      <c r="EEH7" s="105"/>
      <c r="EEI7" s="105"/>
      <c r="EEJ7" s="105"/>
      <c r="EEK7" s="105"/>
      <c r="EEL7" s="105"/>
      <c r="EEM7" s="105"/>
      <c r="EEN7" s="105"/>
      <c r="EEO7" s="105"/>
      <c r="EEP7" s="105"/>
      <c r="EEQ7" s="105"/>
      <c r="EER7" s="105"/>
      <c r="EES7" s="105"/>
      <c r="EET7" s="105"/>
      <c r="EEU7" s="105"/>
      <c r="EEV7" s="105"/>
      <c r="EEW7" s="105"/>
      <c r="EEX7" s="105"/>
      <c r="EEY7" s="105"/>
      <c r="EEZ7" s="105"/>
      <c r="EFA7" s="105"/>
      <c r="EFB7" s="105"/>
      <c r="EFC7" s="105"/>
      <c r="EFD7" s="105"/>
      <c r="EFE7" s="105"/>
      <c r="EFF7" s="105"/>
      <c r="EFG7" s="105"/>
      <c r="EFH7" s="105"/>
      <c r="EFI7" s="105"/>
      <c r="EFJ7" s="105"/>
      <c r="EFK7" s="105"/>
      <c r="EFL7" s="105"/>
      <c r="EFM7" s="105"/>
      <c r="EFN7" s="105"/>
      <c r="EFO7" s="105"/>
      <c r="EFP7" s="105"/>
      <c r="EFQ7" s="105"/>
      <c r="EFR7" s="105"/>
      <c r="EFS7" s="105"/>
      <c r="EFT7" s="105"/>
      <c r="EFU7" s="105"/>
      <c r="EFV7" s="105"/>
      <c r="EFW7" s="105"/>
      <c r="EFX7" s="105"/>
      <c r="EFY7" s="105"/>
      <c r="EFZ7" s="105"/>
      <c r="EGA7" s="105"/>
      <c r="EGB7" s="105"/>
      <c r="EGC7" s="105"/>
      <c r="EGD7" s="105"/>
      <c r="EGE7" s="105"/>
      <c r="EGF7" s="105"/>
      <c r="EGG7" s="105"/>
      <c r="EGH7" s="105"/>
      <c r="EGI7" s="105"/>
      <c r="EGJ7" s="105"/>
      <c r="EGK7" s="105"/>
      <c r="EGL7" s="105"/>
      <c r="EGM7" s="105"/>
      <c r="EGN7" s="105"/>
      <c r="EGO7" s="105"/>
      <c r="EGP7" s="105"/>
      <c r="EGQ7" s="105"/>
      <c r="EGR7" s="105"/>
      <c r="EGS7" s="105"/>
      <c r="EGT7" s="105"/>
      <c r="EGU7" s="105"/>
      <c r="EGV7" s="105"/>
      <c r="EGW7" s="105"/>
      <c r="EGX7" s="105"/>
      <c r="EGY7" s="105"/>
      <c r="EGZ7" s="105"/>
      <c r="EHA7" s="105"/>
      <c r="EHB7" s="105"/>
      <c r="EHC7" s="105"/>
      <c r="EHD7" s="105"/>
      <c r="EHE7" s="105"/>
      <c r="EHF7" s="105"/>
      <c r="EHG7" s="105"/>
      <c r="EHH7" s="105"/>
      <c r="EHI7" s="105"/>
      <c r="EHJ7" s="105"/>
      <c r="EHK7" s="105"/>
      <c r="EHL7" s="105"/>
      <c r="EHM7" s="105"/>
      <c r="EHN7" s="105"/>
      <c r="EHO7" s="105"/>
      <c r="EHP7" s="105"/>
      <c r="EHQ7" s="105"/>
      <c r="EHR7" s="105"/>
      <c r="EHS7" s="105"/>
      <c r="EHT7" s="105"/>
      <c r="EHU7" s="105"/>
      <c r="EHV7" s="105"/>
      <c r="EHW7" s="105"/>
      <c r="EHX7" s="105"/>
      <c r="EHY7" s="105"/>
      <c r="EHZ7" s="105"/>
      <c r="EIA7" s="105"/>
      <c r="EIB7" s="105"/>
      <c r="EIC7" s="105"/>
      <c r="EID7" s="105"/>
      <c r="EIE7" s="105"/>
      <c r="EIF7" s="105"/>
      <c r="EIG7" s="105"/>
      <c r="EIH7" s="105"/>
      <c r="EII7" s="105"/>
      <c r="EIJ7" s="105"/>
      <c r="EIK7" s="105"/>
      <c r="EIL7" s="105"/>
      <c r="EIM7" s="105"/>
      <c r="EIN7" s="105"/>
      <c r="EIO7" s="105"/>
      <c r="EIP7" s="105"/>
      <c r="EIQ7" s="105"/>
      <c r="EIR7" s="105"/>
      <c r="EIS7" s="105"/>
      <c r="EIT7" s="105"/>
      <c r="EIU7" s="105"/>
      <c r="EIV7" s="105"/>
      <c r="EIW7" s="105"/>
      <c r="EIX7" s="105"/>
      <c r="EIY7" s="105"/>
      <c r="EIZ7" s="105"/>
      <c r="EJA7" s="105"/>
      <c r="EJB7" s="105"/>
      <c r="EJC7" s="105"/>
      <c r="EJD7" s="105"/>
      <c r="EJE7" s="105"/>
      <c r="EJF7" s="105"/>
      <c r="EJG7" s="105"/>
      <c r="EJH7" s="105"/>
      <c r="EJI7" s="105"/>
      <c r="EJJ7" s="105"/>
      <c r="EJK7" s="105"/>
      <c r="EJL7" s="105"/>
      <c r="EJM7" s="105"/>
      <c r="EJN7" s="105"/>
      <c r="EJO7" s="105"/>
      <c r="EJP7" s="105"/>
      <c r="EJQ7" s="105"/>
      <c r="EJR7" s="105"/>
      <c r="EJS7" s="105"/>
      <c r="EJT7" s="105"/>
      <c r="EJU7" s="105"/>
      <c r="EJV7" s="105"/>
      <c r="EJW7" s="105"/>
      <c r="EJX7" s="105"/>
      <c r="EJY7" s="105"/>
      <c r="EJZ7" s="105"/>
      <c r="EKA7" s="105"/>
      <c r="EKB7" s="105"/>
      <c r="EKC7" s="105"/>
      <c r="EKD7" s="105"/>
      <c r="EKE7" s="105"/>
      <c r="EKF7" s="105"/>
      <c r="EKG7" s="105"/>
      <c r="EKH7" s="105"/>
      <c r="EKI7" s="105"/>
      <c r="EKJ7" s="105"/>
      <c r="EKK7" s="105"/>
      <c r="EKL7" s="105"/>
      <c r="EKM7" s="105"/>
      <c r="EKN7" s="105"/>
      <c r="EKO7" s="105"/>
      <c r="EKP7" s="105"/>
      <c r="EKQ7" s="105"/>
      <c r="EKR7" s="105"/>
      <c r="EKS7" s="105"/>
      <c r="EKT7" s="105"/>
      <c r="EKU7" s="105"/>
      <c r="EKV7" s="105"/>
      <c r="EKW7" s="105"/>
      <c r="EKX7" s="105"/>
      <c r="EKY7" s="105"/>
      <c r="EKZ7" s="105"/>
      <c r="ELA7" s="105"/>
      <c r="ELB7" s="105"/>
      <c r="ELC7" s="105"/>
      <c r="ELD7" s="105"/>
      <c r="ELE7" s="105"/>
      <c r="ELF7" s="105"/>
      <c r="ELG7" s="105"/>
      <c r="ELH7" s="105"/>
      <c r="ELI7" s="105"/>
      <c r="ELJ7" s="105"/>
      <c r="ELK7" s="105"/>
      <c r="ELL7" s="105"/>
      <c r="ELM7" s="105"/>
      <c r="ELN7" s="105"/>
      <c r="ELO7" s="105"/>
      <c r="ELP7" s="105"/>
      <c r="ELQ7" s="105"/>
      <c r="ELR7" s="105"/>
      <c r="ELS7" s="105"/>
      <c r="ELT7" s="105"/>
      <c r="ELU7" s="105"/>
      <c r="ELV7" s="105"/>
      <c r="ELW7" s="105"/>
      <c r="ELX7" s="105"/>
      <c r="ELY7" s="105"/>
      <c r="ELZ7" s="105"/>
      <c r="EMA7" s="105"/>
      <c r="EMB7" s="105"/>
      <c r="EMC7" s="105"/>
      <c r="EMD7" s="105"/>
      <c r="EME7" s="105"/>
      <c r="EMF7" s="105"/>
      <c r="EMG7" s="105"/>
      <c r="EMH7" s="105"/>
      <c r="EMI7" s="105"/>
      <c r="EMJ7" s="105"/>
      <c r="EMK7" s="105"/>
      <c r="EML7" s="105"/>
      <c r="EMM7" s="105"/>
      <c r="EMN7" s="105"/>
      <c r="EMO7" s="105"/>
      <c r="EMP7" s="105"/>
      <c r="EMQ7" s="105"/>
      <c r="EMR7" s="105"/>
      <c r="EMS7" s="105"/>
      <c r="EMT7" s="105"/>
      <c r="EMU7" s="105"/>
      <c r="EMV7" s="105"/>
      <c r="EMW7" s="105"/>
      <c r="EMX7" s="105"/>
      <c r="EMY7" s="105"/>
      <c r="EMZ7" s="105"/>
      <c r="ENA7" s="105"/>
      <c r="ENB7" s="105"/>
      <c r="ENC7" s="105"/>
      <c r="END7" s="105"/>
      <c r="ENE7" s="105"/>
      <c r="ENF7" s="105"/>
      <c r="ENG7" s="105"/>
      <c r="ENH7" s="105"/>
      <c r="ENI7" s="105"/>
      <c r="ENJ7" s="105"/>
      <c r="ENK7" s="105"/>
      <c r="ENL7" s="105"/>
      <c r="ENM7" s="105"/>
      <c r="ENN7" s="105"/>
      <c r="ENO7" s="105"/>
      <c r="ENP7" s="105"/>
      <c r="ENQ7" s="105"/>
      <c r="ENR7" s="105"/>
      <c r="ENS7" s="105"/>
      <c r="ENT7" s="105"/>
      <c r="ENU7" s="105"/>
      <c r="ENV7" s="105"/>
      <c r="ENW7" s="105"/>
      <c r="ENX7" s="105"/>
      <c r="ENY7" s="105"/>
      <c r="ENZ7" s="105"/>
      <c r="EOA7" s="105"/>
      <c r="EOB7" s="105"/>
      <c r="EOC7" s="105"/>
      <c r="EOD7" s="105"/>
      <c r="EOE7" s="105"/>
      <c r="EOF7" s="105"/>
      <c r="EOG7" s="105"/>
      <c r="EOH7" s="105"/>
      <c r="EOI7" s="105"/>
      <c r="EOJ7" s="105"/>
      <c r="EOK7" s="105"/>
      <c r="EOL7" s="105"/>
      <c r="EOM7" s="105"/>
      <c r="EON7" s="105"/>
      <c r="EOO7" s="105"/>
      <c r="EOP7" s="105"/>
      <c r="EOQ7" s="105"/>
      <c r="EOR7" s="105"/>
      <c r="EOS7" s="105"/>
      <c r="EOT7" s="105"/>
      <c r="EOU7" s="105"/>
      <c r="EOV7" s="105"/>
      <c r="EOW7" s="105"/>
      <c r="EOX7" s="105"/>
      <c r="EOY7" s="105"/>
      <c r="EOZ7" s="105"/>
      <c r="EPA7" s="105"/>
      <c r="EPB7" s="105"/>
      <c r="EPC7" s="105"/>
      <c r="EPD7" s="105"/>
      <c r="EPE7" s="105"/>
      <c r="EPF7" s="105"/>
      <c r="EPG7" s="105"/>
      <c r="EPH7" s="105"/>
      <c r="EPI7" s="105"/>
      <c r="EPJ7" s="105"/>
      <c r="EPK7" s="105"/>
      <c r="EPL7" s="105"/>
      <c r="EPM7" s="105"/>
      <c r="EPN7" s="105"/>
      <c r="EPO7" s="105"/>
      <c r="EPP7" s="105"/>
      <c r="EPQ7" s="105"/>
      <c r="EPR7" s="105"/>
      <c r="EPS7" s="105"/>
      <c r="EPT7" s="105"/>
      <c r="EPU7" s="105"/>
      <c r="EPV7" s="105"/>
      <c r="EPW7" s="105"/>
      <c r="EPX7" s="105"/>
      <c r="EPY7" s="105"/>
      <c r="EPZ7" s="105"/>
      <c r="EQA7" s="105"/>
      <c r="EQB7" s="105"/>
      <c r="EQC7" s="105"/>
      <c r="EQD7" s="105"/>
      <c r="EQE7" s="105"/>
      <c r="EQF7" s="105"/>
      <c r="EQG7" s="105"/>
      <c r="EQH7" s="105"/>
      <c r="EQI7" s="105"/>
      <c r="EQJ7" s="105"/>
      <c r="EQK7" s="105"/>
      <c r="EQL7" s="105"/>
      <c r="EQM7" s="105"/>
      <c r="EQN7" s="105"/>
      <c r="EQO7" s="105"/>
      <c r="EQP7" s="105"/>
      <c r="EQQ7" s="105"/>
      <c r="EQR7" s="105"/>
      <c r="EQS7" s="105"/>
      <c r="EQT7" s="105"/>
      <c r="EQU7" s="105"/>
      <c r="EQV7" s="105"/>
      <c r="EQW7" s="105"/>
      <c r="EQX7" s="105"/>
      <c r="EQY7" s="105"/>
      <c r="EQZ7" s="105"/>
      <c r="ERA7" s="105"/>
      <c r="ERB7" s="105"/>
      <c r="ERC7" s="105"/>
      <c r="ERD7" s="105"/>
      <c r="ERE7" s="105"/>
      <c r="ERF7" s="105"/>
      <c r="ERG7" s="105"/>
      <c r="ERH7" s="105"/>
      <c r="ERI7" s="105"/>
      <c r="ERJ7" s="105"/>
      <c r="ERK7" s="105"/>
      <c r="ERL7" s="105"/>
      <c r="ERM7" s="105"/>
      <c r="ERN7" s="105"/>
      <c r="ERO7" s="105"/>
      <c r="ERP7" s="105"/>
      <c r="ERQ7" s="105"/>
      <c r="ERR7" s="105"/>
      <c r="ERS7" s="105"/>
      <c r="ERT7" s="105"/>
      <c r="ERU7" s="105"/>
      <c r="ERV7" s="105"/>
      <c r="ERW7" s="105"/>
      <c r="ERX7" s="105"/>
      <c r="ERY7" s="105"/>
      <c r="ERZ7" s="105"/>
      <c r="ESA7" s="105"/>
      <c r="ESB7" s="105"/>
      <c r="ESC7" s="105"/>
      <c r="ESD7" s="105"/>
      <c r="ESE7" s="105"/>
      <c r="ESF7" s="105"/>
      <c r="ESG7" s="105"/>
      <c r="ESH7" s="105"/>
      <c r="ESI7" s="105"/>
      <c r="ESJ7" s="105"/>
      <c r="ESK7" s="105"/>
      <c r="ESL7" s="105"/>
      <c r="ESM7" s="105"/>
      <c r="ESN7" s="105"/>
      <c r="ESO7" s="105"/>
      <c r="ESP7" s="105"/>
      <c r="ESQ7" s="105"/>
      <c r="ESR7" s="105"/>
      <c r="ESS7" s="105"/>
      <c r="EST7" s="105"/>
      <c r="ESU7" s="105"/>
      <c r="ESV7" s="105"/>
      <c r="ESW7" s="105"/>
      <c r="ESX7" s="105"/>
      <c r="ESY7" s="105"/>
      <c r="ESZ7" s="105"/>
      <c r="ETA7" s="105"/>
      <c r="ETB7" s="105"/>
      <c r="ETC7" s="105"/>
      <c r="ETD7" s="105"/>
      <c r="ETE7" s="105"/>
      <c r="ETF7" s="105"/>
      <c r="ETG7" s="105"/>
      <c r="ETH7" s="105"/>
      <c r="ETI7" s="105"/>
      <c r="ETJ7" s="105"/>
      <c r="ETK7" s="105"/>
      <c r="ETL7" s="105"/>
      <c r="ETM7" s="105"/>
      <c r="ETN7" s="105"/>
      <c r="ETO7" s="105"/>
      <c r="ETP7" s="105"/>
      <c r="ETQ7" s="105"/>
      <c r="ETR7" s="105"/>
      <c r="ETS7" s="105"/>
      <c r="ETT7" s="105"/>
      <c r="ETU7" s="105"/>
      <c r="ETV7" s="105"/>
      <c r="ETW7" s="105"/>
      <c r="ETX7" s="105"/>
      <c r="ETY7" s="105"/>
      <c r="ETZ7" s="105"/>
      <c r="EUA7" s="105"/>
      <c r="EUB7" s="105"/>
      <c r="EUC7" s="105"/>
      <c r="EUD7" s="105"/>
      <c r="EUE7" s="105"/>
      <c r="EUF7" s="105"/>
      <c r="EUG7" s="105"/>
      <c r="EUH7" s="105"/>
      <c r="EUI7" s="105"/>
      <c r="EUJ7" s="105"/>
      <c r="EUK7" s="105"/>
      <c r="EUL7" s="105"/>
      <c r="EUM7" s="105"/>
      <c r="EUN7" s="105"/>
      <c r="EUO7" s="105"/>
      <c r="EUP7" s="105"/>
      <c r="EUQ7" s="105"/>
      <c r="EUR7" s="105"/>
      <c r="EUS7" s="105"/>
      <c r="EUT7" s="105"/>
      <c r="EUU7" s="105"/>
      <c r="EUV7" s="105"/>
      <c r="EUW7" s="105"/>
      <c r="EUX7" s="105"/>
      <c r="EUY7" s="105"/>
      <c r="EUZ7" s="105"/>
      <c r="EVA7" s="105"/>
      <c r="EVB7" s="105"/>
      <c r="EVC7" s="105"/>
      <c r="EVD7" s="105"/>
      <c r="EVE7" s="105"/>
      <c r="EVF7" s="105"/>
      <c r="EVG7" s="105"/>
      <c r="EVH7" s="105"/>
      <c r="EVI7" s="105"/>
      <c r="EVJ7" s="105"/>
      <c r="EVK7" s="105"/>
      <c r="EVL7" s="105"/>
      <c r="EVM7" s="105"/>
      <c r="EVN7" s="105"/>
      <c r="EVO7" s="105"/>
      <c r="EVP7" s="105"/>
      <c r="EVQ7" s="105"/>
      <c r="EVR7" s="105"/>
      <c r="EVS7" s="105"/>
      <c r="EVT7" s="105"/>
      <c r="EVU7" s="105"/>
      <c r="EVV7" s="105"/>
      <c r="EVW7" s="105"/>
      <c r="EVX7" s="105"/>
      <c r="EVY7" s="105"/>
      <c r="EVZ7" s="105"/>
      <c r="EWA7" s="105"/>
      <c r="EWB7" s="105"/>
      <c r="EWC7" s="105"/>
      <c r="EWD7" s="105"/>
      <c r="EWE7" s="105"/>
      <c r="EWF7" s="105"/>
      <c r="EWG7" s="105"/>
      <c r="EWH7" s="105"/>
      <c r="EWI7" s="105"/>
      <c r="EWJ7" s="105"/>
      <c r="EWK7" s="105"/>
      <c r="EWL7" s="105"/>
      <c r="EWM7" s="105"/>
      <c r="EWN7" s="105"/>
      <c r="EWO7" s="105"/>
      <c r="EWP7" s="105"/>
      <c r="EWQ7" s="105"/>
      <c r="EWR7" s="105"/>
      <c r="EWS7" s="105"/>
      <c r="EWT7" s="105"/>
      <c r="EWU7" s="105"/>
      <c r="EWV7" s="105"/>
      <c r="EWW7" s="105"/>
      <c r="EWX7" s="105"/>
      <c r="EWY7" s="105"/>
      <c r="EWZ7" s="105"/>
      <c r="EXA7" s="105"/>
      <c r="EXB7" s="105"/>
      <c r="EXC7" s="105"/>
      <c r="EXD7" s="105"/>
      <c r="EXE7" s="105"/>
      <c r="EXF7" s="105"/>
      <c r="EXG7" s="105"/>
      <c r="EXH7" s="105"/>
      <c r="EXI7" s="105"/>
      <c r="EXJ7" s="105"/>
      <c r="EXK7" s="105"/>
      <c r="EXL7" s="105"/>
      <c r="EXM7" s="105"/>
      <c r="EXN7" s="105"/>
      <c r="EXO7" s="105"/>
      <c r="EXP7" s="105"/>
      <c r="EXQ7" s="105"/>
      <c r="EXR7" s="105"/>
      <c r="EXS7" s="105"/>
      <c r="EXT7" s="105"/>
      <c r="EXU7" s="105"/>
      <c r="EXV7" s="105"/>
      <c r="EXW7" s="105"/>
      <c r="EXX7" s="105"/>
      <c r="EXY7" s="105"/>
      <c r="EXZ7" s="105"/>
      <c r="EYA7" s="105"/>
      <c r="EYB7" s="105"/>
      <c r="EYC7" s="105"/>
      <c r="EYD7" s="105"/>
      <c r="EYE7" s="105"/>
      <c r="EYF7" s="105"/>
      <c r="EYG7" s="105"/>
      <c r="EYH7" s="105"/>
      <c r="EYI7" s="105"/>
      <c r="EYJ7" s="105"/>
      <c r="EYK7" s="105"/>
      <c r="EYL7" s="105"/>
      <c r="EYM7" s="105"/>
      <c r="EYN7" s="105"/>
      <c r="EYO7" s="105"/>
      <c r="EYP7" s="105"/>
      <c r="EYQ7" s="105"/>
      <c r="EYR7" s="105"/>
      <c r="EYS7" s="105"/>
      <c r="EYT7" s="105"/>
      <c r="EYU7" s="105"/>
      <c r="EYV7" s="105"/>
      <c r="EYW7" s="105"/>
      <c r="EYX7" s="105"/>
      <c r="EYY7" s="105"/>
      <c r="EYZ7" s="105"/>
      <c r="EZA7" s="105"/>
      <c r="EZB7" s="105"/>
      <c r="EZC7" s="105"/>
      <c r="EZD7" s="105"/>
      <c r="EZE7" s="105"/>
      <c r="EZF7" s="105"/>
      <c r="EZG7" s="105"/>
      <c r="EZH7" s="105"/>
      <c r="EZI7" s="105"/>
      <c r="EZJ7" s="105"/>
      <c r="EZK7" s="105"/>
      <c r="EZL7" s="105"/>
      <c r="EZM7" s="105"/>
      <c r="EZN7" s="105"/>
      <c r="EZO7" s="105"/>
      <c r="EZP7" s="105"/>
      <c r="EZQ7" s="105"/>
      <c r="EZR7" s="105"/>
      <c r="EZS7" s="105"/>
      <c r="EZT7" s="105"/>
      <c r="EZU7" s="105"/>
      <c r="EZV7" s="105"/>
      <c r="EZW7" s="105"/>
      <c r="EZX7" s="105"/>
      <c r="EZY7" s="105"/>
      <c r="EZZ7" s="105"/>
      <c r="FAA7" s="105"/>
      <c r="FAB7" s="105"/>
      <c r="FAC7" s="105"/>
      <c r="FAD7" s="105"/>
      <c r="FAE7" s="105"/>
      <c r="FAF7" s="105"/>
      <c r="FAG7" s="105"/>
      <c r="FAH7" s="105"/>
      <c r="FAI7" s="105"/>
      <c r="FAJ7" s="105"/>
      <c r="FAK7" s="105"/>
      <c r="FAL7" s="105"/>
      <c r="FAM7" s="105"/>
      <c r="FAN7" s="105"/>
      <c r="FAO7" s="105"/>
      <c r="FAP7" s="105"/>
      <c r="FAQ7" s="105"/>
      <c r="FAR7" s="105"/>
      <c r="FAS7" s="105"/>
      <c r="FAT7" s="105"/>
      <c r="FAU7" s="105"/>
      <c r="FAV7" s="105"/>
      <c r="FAW7" s="105"/>
      <c r="FAX7" s="105"/>
      <c r="FAY7" s="105"/>
      <c r="FAZ7" s="105"/>
      <c r="FBA7" s="105"/>
      <c r="FBB7" s="105"/>
      <c r="FBC7" s="105"/>
      <c r="FBD7" s="105"/>
      <c r="FBE7" s="105"/>
      <c r="FBF7" s="105"/>
      <c r="FBG7" s="105"/>
      <c r="FBH7" s="105"/>
      <c r="FBI7" s="105"/>
      <c r="FBJ7" s="105"/>
      <c r="FBK7" s="105"/>
      <c r="FBL7" s="105"/>
      <c r="FBM7" s="105"/>
      <c r="FBN7" s="105"/>
      <c r="FBO7" s="105"/>
      <c r="FBP7" s="105"/>
      <c r="FBQ7" s="105"/>
      <c r="FBR7" s="105"/>
      <c r="FBS7" s="105"/>
      <c r="FBT7" s="105"/>
      <c r="FBU7" s="105"/>
      <c r="FBV7" s="105"/>
      <c r="FBW7" s="105"/>
      <c r="FBX7" s="105"/>
      <c r="FBY7" s="105"/>
      <c r="FBZ7" s="105"/>
      <c r="FCA7" s="105"/>
      <c r="FCB7" s="105"/>
      <c r="FCC7" s="105"/>
      <c r="FCD7" s="105"/>
      <c r="FCE7" s="105"/>
      <c r="FCF7" s="105"/>
      <c r="FCG7" s="105"/>
      <c r="FCH7" s="105"/>
      <c r="FCI7" s="105"/>
      <c r="FCJ7" s="105"/>
      <c r="FCK7" s="105"/>
      <c r="FCL7" s="105"/>
      <c r="FCM7" s="105"/>
      <c r="FCN7" s="105"/>
      <c r="FCO7" s="105"/>
      <c r="FCP7" s="105"/>
      <c r="FCQ7" s="105"/>
      <c r="FCR7" s="105"/>
      <c r="FCS7" s="105"/>
      <c r="FCT7" s="105"/>
      <c r="FCU7" s="105"/>
      <c r="FCV7" s="105"/>
      <c r="FCW7" s="105"/>
      <c r="FCX7" s="105"/>
      <c r="FCY7" s="105"/>
      <c r="FCZ7" s="105"/>
      <c r="FDA7" s="105"/>
      <c r="FDB7" s="105"/>
      <c r="FDC7" s="105"/>
      <c r="FDD7" s="105"/>
      <c r="FDE7" s="105"/>
      <c r="FDF7" s="105"/>
      <c r="FDG7" s="105"/>
      <c r="FDH7" s="105"/>
      <c r="FDI7" s="105"/>
      <c r="FDJ7" s="105"/>
      <c r="FDK7" s="105"/>
      <c r="FDL7" s="105"/>
      <c r="FDM7" s="105"/>
      <c r="FDN7" s="105"/>
      <c r="FDO7" s="105"/>
      <c r="FDP7" s="105"/>
      <c r="FDQ7" s="105"/>
      <c r="FDR7" s="105"/>
      <c r="FDS7" s="105"/>
      <c r="FDT7" s="105"/>
      <c r="FDU7" s="105"/>
      <c r="FDV7" s="105"/>
      <c r="FDW7" s="105"/>
      <c r="FDX7" s="105"/>
      <c r="FDY7" s="105"/>
      <c r="FDZ7" s="105"/>
      <c r="FEA7" s="105"/>
      <c r="FEB7" s="105"/>
      <c r="FEC7" s="105"/>
      <c r="FED7" s="105"/>
      <c r="FEE7" s="105"/>
      <c r="FEF7" s="105"/>
      <c r="FEG7" s="105"/>
      <c r="FEH7" s="105"/>
      <c r="FEI7" s="105"/>
      <c r="FEJ7" s="105"/>
      <c r="FEK7" s="105"/>
      <c r="FEL7" s="105"/>
      <c r="FEM7" s="105"/>
      <c r="FEN7" s="105"/>
      <c r="FEO7" s="105"/>
      <c r="FEP7" s="105"/>
      <c r="FEQ7" s="105"/>
      <c r="FER7" s="105"/>
      <c r="FES7" s="105"/>
      <c r="FET7" s="105"/>
      <c r="FEU7" s="105"/>
      <c r="FEV7" s="105"/>
      <c r="FEW7" s="105"/>
      <c r="FEX7" s="105"/>
      <c r="FEY7" s="105"/>
      <c r="FEZ7" s="105"/>
      <c r="FFA7" s="105"/>
      <c r="FFB7" s="105"/>
      <c r="FFC7" s="105"/>
      <c r="FFD7" s="105"/>
      <c r="FFE7" s="105"/>
      <c r="FFF7" s="105"/>
      <c r="FFG7" s="105"/>
      <c r="FFH7" s="105"/>
      <c r="FFI7" s="105"/>
      <c r="FFJ7" s="105"/>
      <c r="FFK7" s="105"/>
      <c r="FFL7" s="105"/>
      <c r="FFM7" s="105"/>
      <c r="FFN7" s="105"/>
      <c r="FFO7" s="105"/>
      <c r="FFP7" s="105"/>
      <c r="FFQ7" s="105"/>
      <c r="FFR7" s="105"/>
      <c r="FFS7" s="105"/>
      <c r="FFT7" s="105"/>
      <c r="FFU7" s="105"/>
      <c r="FFV7" s="105"/>
      <c r="FFW7" s="105"/>
      <c r="FFX7" s="105"/>
      <c r="FFY7" s="105"/>
      <c r="FFZ7" s="105"/>
      <c r="FGA7" s="105"/>
      <c r="FGB7" s="105"/>
      <c r="FGC7" s="105"/>
      <c r="FGD7" s="105"/>
      <c r="FGE7" s="105"/>
      <c r="FGF7" s="105"/>
      <c r="FGG7" s="105"/>
      <c r="FGH7" s="105"/>
      <c r="FGI7" s="105"/>
      <c r="FGJ7" s="105"/>
      <c r="FGK7" s="105"/>
      <c r="FGL7" s="105"/>
      <c r="FGM7" s="105"/>
      <c r="FGN7" s="105"/>
      <c r="FGO7" s="105"/>
      <c r="FGP7" s="105"/>
      <c r="FGQ7" s="105"/>
      <c r="FGR7" s="105"/>
      <c r="FGS7" s="105"/>
      <c r="FGT7" s="105"/>
      <c r="FGU7" s="105"/>
      <c r="FGV7" s="105"/>
      <c r="FGW7" s="105"/>
      <c r="FGX7" s="105"/>
      <c r="FGY7" s="105"/>
      <c r="FGZ7" s="105"/>
      <c r="FHA7" s="105"/>
      <c r="FHB7" s="105"/>
      <c r="FHC7" s="105"/>
      <c r="FHD7" s="105"/>
      <c r="FHE7" s="105"/>
      <c r="FHF7" s="105"/>
      <c r="FHG7" s="105"/>
      <c r="FHH7" s="105"/>
      <c r="FHI7" s="105"/>
      <c r="FHJ7" s="105"/>
      <c r="FHK7" s="105"/>
      <c r="FHL7" s="105"/>
      <c r="FHM7" s="105"/>
      <c r="FHN7" s="105"/>
      <c r="FHO7" s="105"/>
      <c r="FHP7" s="105"/>
      <c r="FHQ7" s="105"/>
      <c r="FHR7" s="105"/>
      <c r="FHS7" s="105"/>
      <c r="FHT7" s="105"/>
      <c r="FHU7" s="105"/>
      <c r="FHV7" s="105"/>
      <c r="FHW7" s="105"/>
      <c r="FHX7" s="105"/>
      <c r="FHY7" s="105"/>
      <c r="FHZ7" s="105"/>
      <c r="FIA7" s="105"/>
      <c r="FIB7" s="105"/>
      <c r="FIC7" s="105"/>
      <c r="FID7" s="105"/>
      <c r="FIE7" s="105"/>
      <c r="FIF7" s="105"/>
      <c r="FIG7" s="105"/>
      <c r="FIH7" s="105"/>
      <c r="FII7" s="105"/>
      <c r="FIJ7" s="105"/>
      <c r="FIK7" s="105"/>
      <c r="FIL7" s="105"/>
      <c r="FIM7" s="105"/>
      <c r="FIN7" s="105"/>
      <c r="FIO7" s="105"/>
      <c r="FIP7" s="105"/>
      <c r="FIQ7" s="105"/>
      <c r="FIR7" s="105"/>
      <c r="FIS7" s="105"/>
      <c r="FIT7" s="105"/>
      <c r="FIU7" s="105"/>
      <c r="FIV7" s="105"/>
      <c r="FIW7" s="105"/>
      <c r="FIX7" s="105"/>
      <c r="FIY7" s="105"/>
      <c r="FIZ7" s="105"/>
      <c r="FJA7" s="105"/>
      <c r="FJB7" s="105"/>
      <c r="FJC7" s="105"/>
      <c r="FJD7" s="105"/>
      <c r="FJE7" s="105"/>
      <c r="FJF7" s="105"/>
      <c r="FJG7" s="105"/>
      <c r="FJH7" s="105"/>
      <c r="FJI7" s="105"/>
      <c r="FJJ7" s="105"/>
      <c r="FJK7" s="105"/>
      <c r="FJL7" s="105"/>
      <c r="FJM7" s="105"/>
      <c r="FJN7" s="105"/>
      <c r="FJO7" s="105"/>
      <c r="FJP7" s="105"/>
      <c r="FJQ7" s="105"/>
      <c r="FJR7" s="105"/>
      <c r="FJS7" s="105"/>
      <c r="FJT7" s="105"/>
      <c r="FJU7" s="105"/>
      <c r="FJV7" s="105"/>
      <c r="FJW7" s="105"/>
      <c r="FJX7" s="105"/>
      <c r="FJY7" s="105"/>
      <c r="FJZ7" s="105"/>
      <c r="FKA7" s="105"/>
      <c r="FKB7" s="105"/>
      <c r="FKC7" s="105"/>
      <c r="FKD7" s="105"/>
      <c r="FKE7" s="105"/>
      <c r="FKF7" s="105"/>
      <c r="FKG7" s="105"/>
      <c r="FKH7" s="105"/>
      <c r="FKI7" s="105"/>
      <c r="FKJ7" s="105"/>
      <c r="FKK7" s="105"/>
      <c r="FKL7" s="105"/>
      <c r="FKM7" s="105"/>
      <c r="FKN7" s="105"/>
      <c r="FKO7" s="105"/>
      <c r="FKP7" s="105"/>
      <c r="FKQ7" s="105"/>
      <c r="FKR7" s="105"/>
      <c r="FKS7" s="105"/>
      <c r="FKT7" s="105"/>
      <c r="FKU7" s="105"/>
      <c r="FKV7" s="105"/>
      <c r="FKW7" s="105"/>
      <c r="FKX7" s="105"/>
      <c r="FKY7" s="105"/>
      <c r="FKZ7" s="105"/>
      <c r="FLA7" s="105"/>
      <c r="FLB7" s="105"/>
      <c r="FLC7" s="105"/>
      <c r="FLD7" s="105"/>
      <c r="FLE7" s="105"/>
      <c r="FLF7" s="105"/>
      <c r="FLG7" s="105"/>
      <c r="FLH7" s="105"/>
      <c r="FLI7" s="105"/>
      <c r="FLJ7" s="105"/>
      <c r="FLK7" s="105"/>
      <c r="FLL7" s="105"/>
      <c r="FLM7" s="105"/>
      <c r="FLN7" s="105"/>
      <c r="FLO7" s="105"/>
      <c r="FLP7" s="105"/>
      <c r="FLQ7" s="105"/>
      <c r="FLR7" s="105"/>
      <c r="FLS7" s="105"/>
      <c r="FLT7" s="105"/>
      <c r="FLU7" s="105"/>
      <c r="FLV7" s="105"/>
      <c r="FLW7" s="105"/>
      <c r="FLX7" s="105"/>
      <c r="FLY7" s="105"/>
      <c r="FLZ7" s="105"/>
      <c r="FMA7" s="105"/>
      <c r="FMB7" s="105"/>
      <c r="FMC7" s="105"/>
      <c r="FMD7" s="105"/>
      <c r="FME7" s="105"/>
      <c r="FMF7" s="105"/>
      <c r="FMG7" s="105"/>
      <c r="FMH7" s="105"/>
      <c r="FMI7" s="105"/>
      <c r="FMJ7" s="105"/>
      <c r="FMK7" s="105"/>
      <c r="FML7" s="105"/>
      <c r="FMM7" s="105"/>
      <c r="FMN7" s="105"/>
      <c r="FMO7" s="105"/>
      <c r="FMP7" s="105"/>
      <c r="FMQ7" s="105"/>
      <c r="FMR7" s="105"/>
      <c r="FMS7" s="105"/>
      <c r="FMT7" s="105"/>
      <c r="FMU7" s="105"/>
      <c r="FMV7" s="105"/>
      <c r="FMW7" s="105"/>
      <c r="FMX7" s="105"/>
      <c r="FMY7" s="105"/>
      <c r="FMZ7" s="105"/>
      <c r="FNA7" s="105"/>
      <c r="FNB7" s="105"/>
      <c r="FNC7" s="105"/>
      <c r="FND7" s="105"/>
      <c r="FNE7" s="105"/>
      <c r="FNF7" s="105"/>
      <c r="FNG7" s="105"/>
      <c r="FNH7" s="105"/>
      <c r="FNI7" s="105"/>
      <c r="FNJ7" s="105"/>
      <c r="FNK7" s="105"/>
      <c r="FNL7" s="105"/>
      <c r="FNM7" s="105"/>
      <c r="FNN7" s="105"/>
      <c r="FNO7" s="105"/>
      <c r="FNP7" s="105"/>
      <c r="FNQ7" s="105"/>
      <c r="FNR7" s="105"/>
      <c r="FNS7" s="105"/>
      <c r="FNT7" s="105"/>
      <c r="FNU7" s="105"/>
      <c r="FNV7" s="105"/>
      <c r="FNW7" s="105"/>
      <c r="FNX7" s="105"/>
      <c r="FNY7" s="105"/>
      <c r="FNZ7" s="105"/>
      <c r="FOA7" s="105"/>
      <c r="FOB7" s="105"/>
      <c r="FOC7" s="105"/>
      <c r="FOD7" s="105"/>
      <c r="FOE7" s="105"/>
      <c r="FOF7" s="105"/>
      <c r="FOG7" s="105"/>
      <c r="FOH7" s="105"/>
      <c r="FOI7" s="105"/>
      <c r="FOJ7" s="105"/>
      <c r="FOK7" s="105"/>
      <c r="FOL7" s="105"/>
      <c r="FOM7" s="105"/>
      <c r="FON7" s="105"/>
      <c r="FOO7" s="105"/>
      <c r="FOP7" s="105"/>
      <c r="FOQ7" s="105"/>
      <c r="FOR7" s="105"/>
      <c r="FOS7" s="105"/>
      <c r="FOT7" s="105"/>
      <c r="FOU7" s="105"/>
      <c r="FOV7" s="105"/>
      <c r="FOW7" s="105"/>
      <c r="FOX7" s="105"/>
      <c r="FOY7" s="105"/>
      <c r="FOZ7" s="105"/>
      <c r="FPA7" s="105"/>
      <c r="FPB7" s="105"/>
      <c r="FPC7" s="105"/>
      <c r="FPD7" s="105"/>
      <c r="FPE7" s="105"/>
      <c r="FPF7" s="105"/>
      <c r="FPG7" s="105"/>
      <c r="FPH7" s="105"/>
      <c r="FPI7" s="105"/>
      <c r="FPJ7" s="105"/>
      <c r="FPK7" s="105"/>
      <c r="FPL7" s="105"/>
      <c r="FPM7" s="105"/>
      <c r="FPN7" s="105"/>
      <c r="FPO7" s="105"/>
      <c r="FPP7" s="105"/>
      <c r="FPQ7" s="105"/>
      <c r="FPR7" s="105"/>
      <c r="FPS7" s="105"/>
      <c r="FPT7" s="105"/>
      <c r="FPU7" s="105"/>
      <c r="FPV7" s="105"/>
      <c r="FPW7" s="105"/>
      <c r="FPX7" s="105"/>
      <c r="FPY7" s="105"/>
      <c r="FPZ7" s="105"/>
      <c r="FQA7" s="105"/>
      <c r="FQB7" s="105"/>
      <c r="FQC7" s="105"/>
      <c r="FQD7" s="105"/>
      <c r="FQE7" s="105"/>
      <c r="FQF7" s="105"/>
      <c r="FQG7" s="105"/>
      <c r="FQH7" s="105"/>
      <c r="FQI7" s="105"/>
      <c r="FQJ7" s="105"/>
      <c r="FQK7" s="105"/>
      <c r="FQL7" s="105"/>
      <c r="FQM7" s="105"/>
      <c r="FQN7" s="105"/>
      <c r="FQO7" s="105"/>
      <c r="FQP7" s="105"/>
      <c r="FQQ7" s="105"/>
      <c r="FQR7" s="105"/>
      <c r="FQS7" s="105"/>
      <c r="FQT7" s="105"/>
      <c r="FQU7" s="105"/>
      <c r="FQV7" s="105"/>
      <c r="FQW7" s="105"/>
      <c r="FQX7" s="105"/>
      <c r="FQY7" s="105"/>
      <c r="FQZ7" s="105"/>
      <c r="FRA7" s="105"/>
      <c r="FRB7" s="105"/>
      <c r="FRC7" s="105"/>
      <c r="FRD7" s="105"/>
      <c r="FRE7" s="105"/>
      <c r="FRF7" s="105"/>
      <c r="FRG7" s="105"/>
      <c r="FRH7" s="105"/>
      <c r="FRI7" s="105"/>
      <c r="FRJ7" s="105"/>
      <c r="FRK7" s="105"/>
      <c r="FRL7" s="105"/>
      <c r="FRM7" s="105"/>
      <c r="FRN7" s="105"/>
      <c r="FRO7" s="105"/>
      <c r="FRP7" s="105"/>
      <c r="FRQ7" s="105"/>
      <c r="FRR7" s="105"/>
      <c r="FRS7" s="105"/>
      <c r="FRT7" s="105"/>
      <c r="FRU7" s="105"/>
      <c r="FRV7" s="105"/>
      <c r="FRW7" s="105"/>
      <c r="FRX7" s="105"/>
      <c r="FRY7" s="105"/>
      <c r="FRZ7" s="105"/>
      <c r="FSA7" s="105"/>
      <c r="FSB7" s="105"/>
      <c r="FSC7" s="105"/>
      <c r="FSD7" s="105"/>
      <c r="FSE7" s="105"/>
      <c r="FSF7" s="105"/>
      <c r="FSG7" s="105"/>
      <c r="FSH7" s="105"/>
      <c r="FSI7" s="105"/>
      <c r="FSJ7" s="105"/>
      <c r="FSK7" s="105"/>
      <c r="FSL7" s="105"/>
      <c r="FSM7" s="105"/>
      <c r="FSN7" s="105"/>
      <c r="FSO7" s="105"/>
      <c r="FSP7" s="105"/>
      <c r="FSQ7" s="105"/>
      <c r="FSR7" s="105"/>
      <c r="FSS7" s="105"/>
      <c r="FST7" s="105"/>
      <c r="FSU7" s="105"/>
      <c r="FSV7" s="105"/>
      <c r="FSW7" s="105"/>
      <c r="FSX7" s="105"/>
      <c r="FSY7" s="105"/>
      <c r="FSZ7" s="105"/>
      <c r="FTA7" s="105"/>
      <c r="FTB7" s="105"/>
      <c r="FTC7" s="105"/>
      <c r="FTD7" s="105"/>
      <c r="FTE7" s="105"/>
      <c r="FTF7" s="105"/>
      <c r="FTG7" s="105"/>
      <c r="FTH7" s="105"/>
      <c r="FTI7" s="105"/>
      <c r="FTJ7" s="105"/>
      <c r="FTK7" s="105"/>
      <c r="FTL7" s="105"/>
      <c r="FTM7" s="105"/>
      <c r="FTN7" s="105"/>
      <c r="FTO7" s="105"/>
      <c r="FTP7" s="105"/>
      <c r="FTQ7" s="105"/>
      <c r="FTR7" s="105"/>
      <c r="FTS7" s="105"/>
      <c r="FTT7" s="105"/>
      <c r="FTU7" s="105"/>
      <c r="FTV7" s="105"/>
      <c r="FTW7" s="105"/>
      <c r="FTX7" s="105"/>
      <c r="FTY7" s="105"/>
      <c r="FTZ7" s="105"/>
      <c r="FUA7" s="105"/>
      <c r="FUB7" s="105"/>
      <c r="FUC7" s="105"/>
      <c r="FUD7" s="105"/>
      <c r="FUE7" s="105"/>
      <c r="FUF7" s="105"/>
      <c r="FUG7" s="105"/>
      <c r="FUH7" s="105"/>
      <c r="FUI7" s="105"/>
      <c r="FUJ7" s="105"/>
      <c r="FUK7" s="105"/>
      <c r="FUL7" s="105"/>
      <c r="FUM7" s="105"/>
      <c r="FUN7" s="105"/>
      <c r="FUO7" s="105"/>
      <c r="FUP7" s="105"/>
      <c r="FUQ7" s="105"/>
      <c r="FUR7" s="105"/>
      <c r="FUS7" s="105"/>
      <c r="FUT7" s="105"/>
      <c r="FUU7" s="105"/>
      <c r="FUV7" s="105"/>
      <c r="FUW7" s="105"/>
      <c r="FUX7" s="105"/>
      <c r="FUY7" s="105"/>
      <c r="FUZ7" s="105"/>
      <c r="FVA7" s="105"/>
      <c r="FVB7" s="105"/>
      <c r="FVC7" s="105"/>
      <c r="FVD7" s="105"/>
      <c r="FVE7" s="105"/>
      <c r="FVF7" s="105"/>
      <c r="FVG7" s="105"/>
      <c r="FVH7" s="105"/>
      <c r="FVI7" s="105"/>
      <c r="FVJ7" s="105"/>
      <c r="FVK7" s="105"/>
      <c r="FVL7" s="105"/>
      <c r="FVM7" s="105"/>
      <c r="FVN7" s="105"/>
      <c r="FVO7" s="105"/>
      <c r="FVP7" s="105"/>
      <c r="FVQ7" s="105"/>
      <c r="FVR7" s="105"/>
      <c r="FVS7" s="105"/>
      <c r="FVT7" s="105"/>
      <c r="FVU7" s="105"/>
      <c r="FVV7" s="105"/>
      <c r="FVW7" s="105"/>
      <c r="FVX7" s="105"/>
      <c r="FVY7" s="105"/>
      <c r="FVZ7" s="105"/>
      <c r="FWA7" s="105"/>
      <c r="FWB7" s="105"/>
      <c r="FWC7" s="105"/>
      <c r="FWD7" s="105"/>
      <c r="FWE7" s="105"/>
      <c r="FWF7" s="105"/>
      <c r="FWG7" s="105"/>
      <c r="FWH7" s="105"/>
      <c r="FWI7" s="105"/>
      <c r="FWJ7" s="105"/>
      <c r="FWK7" s="105"/>
      <c r="FWL7" s="105"/>
      <c r="FWM7" s="105"/>
      <c r="FWN7" s="105"/>
      <c r="FWO7" s="105"/>
      <c r="FWP7" s="105"/>
      <c r="FWQ7" s="105"/>
      <c r="FWR7" s="105"/>
      <c r="FWS7" s="105"/>
      <c r="FWT7" s="105"/>
      <c r="FWU7" s="105"/>
      <c r="FWV7" s="105"/>
      <c r="FWW7" s="105"/>
      <c r="FWX7" s="105"/>
      <c r="FWY7" s="105"/>
      <c r="FWZ7" s="105"/>
      <c r="FXA7" s="105"/>
      <c r="FXB7" s="105"/>
      <c r="FXC7" s="105"/>
      <c r="FXD7" s="105"/>
      <c r="FXE7" s="105"/>
      <c r="FXF7" s="105"/>
      <c r="FXG7" s="105"/>
      <c r="FXH7" s="105"/>
      <c r="FXI7" s="105"/>
      <c r="FXJ7" s="105"/>
      <c r="FXK7" s="105"/>
      <c r="FXL7" s="105"/>
      <c r="FXM7" s="105"/>
      <c r="FXN7" s="105"/>
      <c r="FXO7" s="105"/>
      <c r="FXP7" s="105"/>
      <c r="FXQ7" s="105"/>
      <c r="FXR7" s="105"/>
      <c r="FXS7" s="105"/>
      <c r="FXT7" s="105"/>
      <c r="FXU7" s="105"/>
      <c r="FXV7" s="105"/>
      <c r="FXW7" s="105"/>
      <c r="FXX7" s="105"/>
      <c r="FXY7" s="105"/>
      <c r="FXZ7" s="105"/>
      <c r="FYA7" s="105"/>
      <c r="FYB7" s="105"/>
      <c r="FYC7" s="105"/>
      <c r="FYD7" s="105"/>
      <c r="FYE7" s="105"/>
      <c r="FYF7" s="105"/>
      <c r="FYG7" s="105"/>
      <c r="FYH7" s="105"/>
      <c r="FYI7" s="105"/>
      <c r="FYJ7" s="105"/>
      <c r="FYK7" s="105"/>
      <c r="FYL7" s="105"/>
      <c r="FYM7" s="105"/>
      <c r="FYN7" s="105"/>
      <c r="FYO7" s="105"/>
      <c r="FYP7" s="105"/>
      <c r="FYQ7" s="105"/>
      <c r="FYR7" s="105"/>
      <c r="FYS7" s="105"/>
      <c r="FYT7" s="105"/>
      <c r="FYU7" s="105"/>
      <c r="FYV7" s="105"/>
      <c r="FYW7" s="105"/>
      <c r="FYX7" s="105"/>
      <c r="FYY7" s="105"/>
      <c r="FYZ7" s="105"/>
      <c r="FZA7" s="105"/>
      <c r="FZB7" s="105"/>
      <c r="FZC7" s="105"/>
      <c r="FZD7" s="105"/>
      <c r="FZE7" s="105"/>
      <c r="FZF7" s="105"/>
      <c r="FZG7" s="105"/>
      <c r="FZH7" s="105"/>
      <c r="FZI7" s="105"/>
      <c r="FZJ7" s="105"/>
      <c r="FZK7" s="105"/>
      <c r="FZL7" s="105"/>
      <c r="FZM7" s="105"/>
      <c r="FZN7" s="105"/>
      <c r="FZO7" s="105"/>
      <c r="FZP7" s="105"/>
      <c r="FZQ7" s="105"/>
      <c r="FZR7" s="105"/>
      <c r="FZS7" s="105"/>
      <c r="FZT7" s="105"/>
      <c r="FZU7" s="105"/>
      <c r="FZV7" s="105"/>
      <c r="FZW7" s="105"/>
      <c r="FZX7" s="105"/>
      <c r="FZY7" s="105"/>
      <c r="FZZ7" s="105"/>
      <c r="GAA7" s="105"/>
      <c r="GAB7" s="105"/>
      <c r="GAC7" s="105"/>
      <c r="GAD7" s="105"/>
      <c r="GAE7" s="105"/>
      <c r="GAF7" s="105"/>
      <c r="GAG7" s="105"/>
      <c r="GAH7" s="105"/>
      <c r="GAI7" s="105"/>
      <c r="GAJ7" s="105"/>
      <c r="GAK7" s="105"/>
      <c r="GAL7" s="105"/>
      <c r="GAM7" s="105"/>
      <c r="GAN7" s="105"/>
      <c r="GAO7" s="105"/>
      <c r="GAP7" s="105"/>
      <c r="GAQ7" s="105"/>
      <c r="GAR7" s="105"/>
      <c r="GAS7" s="105"/>
      <c r="GAT7" s="105"/>
      <c r="GAU7" s="105"/>
      <c r="GAV7" s="105"/>
      <c r="GAW7" s="105"/>
      <c r="GAX7" s="105"/>
      <c r="GAY7" s="105"/>
      <c r="GAZ7" s="105"/>
      <c r="GBA7" s="105"/>
      <c r="GBB7" s="105"/>
      <c r="GBC7" s="105"/>
      <c r="GBD7" s="105"/>
      <c r="GBE7" s="105"/>
      <c r="GBF7" s="105"/>
      <c r="GBG7" s="105"/>
      <c r="GBH7" s="105"/>
      <c r="GBI7" s="105"/>
      <c r="GBJ7" s="105"/>
      <c r="GBK7" s="105"/>
      <c r="GBL7" s="105"/>
      <c r="GBM7" s="105"/>
      <c r="GBN7" s="105"/>
      <c r="GBO7" s="105"/>
      <c r="GBP7" s="105"/>
      <c r="GBQ7" s="105"/>
      <c r="GBR7" s="105"/>
      <c r="GBS7" s="105"/>
      <c r="GBT7" s="105"/>
      <c r="GBU7" s="105"/>
      <c r="GBV7" s="105"/>
      <c r="GBW7" s="105"/>
      <c r="GBX7" s="105"/>
      <c r="GBY7" s="105"/>
      <c r="GBZ7" s="105"/>
      <c r="GCA7" s="105"/>
      <c r="GCB7" s="105"/>
      <c r="GCC7" s="105"/>
      <c r="GCD7" s="105"/>
      <c r="GCE7" s="105"/>
      <c r="GCF7" s="105"/>
      <c r="GCG7" s="105"/>
      <c r="GCH7" s="105"/>
      <c r="GCI7" s="105"/>
      <c r="GCJ7" s="105"/>
      <c r="GCK7" s="105"/>
      <c r="GCL7" s="105"/>
      <c r="GCM7" s="105"/>
      <c r="GCN7" s="105"/>
      <c r="GCO7" s="105"/>
      <c r="GCP7" s="105"/>
      <c r="GCQ7" s="105"/>
      <c r="GCR7" s="105"/>
      <c r="GCS7" s="105"/>
      <c r="GCT7" s="105"/>
      <c r="GCU7" s="105"/>
      <c r="GCV7" s="105"/>
      <c r="GCW7" s="105"/>
      <c r="GCX7" s="105"/>
      <c r="GCY7" s="105"/>
      <c r="GCZ7" s="105"/>
      <c r="GDA7" s="105"/>
      <c r="GDB7" s="105"/>
      <c r="GDC7" s="105"/>
      <c r="GDD7" s="105"/>
      <c r="GDE7" s="105"/>
      <c r="GDF7" s="105"/>
      <c r="GDG7" s="105"/>
      <c r="GDH7" s="105"/>
      <c r="GDI7" s="105"/>
      <c r="GDJ7" s="105"/>
      <c r="GDK7" s="105"/>
      <c r="GDL7" s="105"/>
      <c r="GDM7" s="105"/>
      <c r="GDN7" s="105"/>
      <c r="GDO7" s="105"/>
      <c r="GDP7" s="105"/>
      <c r="GDQ7" s="105"/>
      <c r="GDR7" s="105"/>
      <c r="GDS7" s="105"/>
      <c r="GDT7" s="105"/>
      <c r="GDU7" s="105"/>
      <c r="GDV7" s="105"/>
      <c r="GDW7" s="105"/>
      <c r="GDX7" s="105"/>
      <c r="GDY7" s="105"/>
      <c r="GDZ7" s="105"/>
      <c r="GEA7" s="105"/>
      <c r="GEB7" s="105"/>
      <c r="GEC7" s="105"/>
      <c r="GED7" s="105"/>
      <c r="GEE7" s="105"/>
      <c r="GEF7" s="105"/>
      <c r="GEG7" s="105"/>
      <c r="GEH7" s="105"/>
      <c r="GEI7" s="105"/>
      <c r="GEJ7" s="105"/>
      <c r="GEK7" s="105"/>
      <c r="GEL7" s="105"/>
      <c r="GEM7" s="105"/>
      <c r="GEN7" s="105"/>
      <c r="GEO7" s="105"/>
      <c r="GEP7" s="105"/>
      <c r="GEQ7" s="105"/>
      <c r="GER7" s="105"/>
      <c r="GES7" s="105"/>
      <c r="GET7" s="105"/>
      <c r="GEU7" s="105"/>
      <c r="GEV7" s="105"/>
      <c r="GEW7" s="105"/>
      <c r="GEX7" s="105"/>
      <c r="GEY7" s="105"/>
      <c r="GEZ7" s="105"/>
      <c r="GFA7" s="105"/>
      <c r="GFB7" s="105"/>
      <c r="GFC7" s="105"/>
      <c r="GFD7" s="105"/>
      <c r="GFE7" s="105"/>
      <c r="GFF7" s="105"/>
      <c r="GFG7" s="105"/>
      <c r="GFH7" s="105"/>
      <c r="GFI7" s="105"/>
      <c r="GFJ7" s="105"/>
      <c r="GFK7" s="105"/>
      <c r="GFL7" s="105"/>
      <c r="GFM7" s="105"/>
      <c r="GFN7" s="105"/>
      <c r="GFO7" s="105"/>
      <c r="GFP7" s="105"/>
      <c r="GFQ7" s="105"/>
      <c r="GFR7" s="105"/>
      <c r="GFS7" s="105"/>
      <c r="GFT7" s="105"/>
      <c r="GFU7" s="105"/>
      <c r="GFV7" s="105"/>
      <c r="GFW7" s="105"/>
      <c r="GFX7" s="105"/>
      <c r="GFY7" s="105"/>
      <c r="GFZ7" s="105"/>
      <c r="GGA7" s="105"/>
      <c r="GGB7" s="105"/>
      <c r="GGC7" s="105"/>
      <c r="GGD7" s="105"/>
      <c r="GGE7" s="105"/>
      <c r="GGF7" s="105"/>
      <c r="GGG7" s="105"/>
      <c r="GGH7" s="105"/>
      <c r="GGI7" s="105"/>
      <c r="GGJ7" s="105"/>
      <c r="GGK7" s="105"/>
      <c r="GGL7" s="105"/>
      <c r="GGM7" s="105"/>
      <c r="GGN7" s="105"/>
      <c r="GGO7" s="105"/>
      <c r="GGP7" s="105"/>
      <c r="GGQ7" s="105"/>
      <c r="GGR7" s="105"/>
      <c r="GGS7" s="105"/>
      <c r="GGT7" s="105"/>
      <c r="GGU7" s="105"/>
      <c r="GGV7" s="105"/>
      <c r="GGW7" s="105"/>
      <c r="GGX7" s="105"/>
      <c r="GGY7" s="105"/>
      <c r="GGZ7" s="105"/>
      <c r="GHA7" s="105"/>
      <c r="GHB7" s="105"/>
      <c r="GHC7" s="105"/>
      <c r="GHD7" s="105"/>
      <c r="GHE7" s="105"/>
      <c r="GHF7" s="105"/>
      <c r="GHG7" s="105"/>
      <c r="GHH7" s="105"/>
      <c r="GHI7" s="105"/>
      <c r="GHJ7" s="105"/>
      <c r="GHK7" s="105"/>
      <c r="GHL7" s="105"/>
      <c r="GHM7" s="105"/>
      <c r="GHN7" s="105"/>
      <c r="GHO7" s="105"/>
      <c r="GHP7" s="105"/>
      <c r="GHQ7" s="105"/>
      <c r="GHR7" s="105"/>
      <c r="GHS7" s="105"/>
      <c r="GHT7" s="105"/>
      <c r="GHU7" s="105"/>
      <c r="GHV7" s="105"/>
      <c r="GHW7" s="105"/>
      <c r="GHX7" s="105"/>
      <c r="GHY7" s="105"/>
      <c r="GHZ7" s="105"/>
      <c r="GIA7" s="105"/>
      <c r="GIB7" s="105"/>
      <c r="GIC7" s="105"/>
      <c r="GID7" s="105"/>
      <c r="GIE7" s="105"/>
      <c r="GIF7" s="105"/>
      <c r="GIG7" s="105"/>
      <c r="GIH7" s="105"/>
      <c r="GII7" s="105"/>
      <c r="GIJ7" s="105"/>
      <c r="GIK7" s="105"/>
      <c r="GIL7" s="105"/>
      <c r="GIM7" s="105"/>
      <c r="GIN7" s="105"/>
      <c r="GIO7" s="105"/>
      <c r="GIP7" s="105"/>
      <c r="GIQ7" s="105"/>
      <c r="GIR7" s="105"/>
      <c r="GIS7" s="105"/>
      <c r="GIT7" s="105"/>
      <c r="GIU7" s="105"/>
      <c r="GIV7" s="105"/>
      <c r="GIW7" s="105"/>
      <c r="GIX7" s="105"/>
      <c r="GIY7" s="105"/>
      <c r="GIZ7" s="105"/>
      <c r="GJA7" s="105"/>
      <c r="GJB7" s="105"/>
      <c r="GJC7" s="105"/>
      <c r="GJD7" s="105"/>
      <c r="GJE7" s="105"/>
      <c r="GJF7" s="105"/>
      <c r="GJG7" s="105"/>
      <c r="GJH7" s="105"/>
      <c r="GJI7" s="105"/>
      <c r="GJJ7" s="105"/>
      <c r="GJK7" s="105"/>
      <c r="GJL7" s="105"/>
      <c r="GJM7" s="105"/>
      <c r="GJN7" s="105"/>
      <c r="GJO7" s="105"/>
      <c r="GJP7" s="105"/>
      <c r="GJQ7" s="105"/>
      <c r="GJR7" s="105"/>
      <c r="GJS7" s="105"/>
      <c r="GJT7" s="105"/>
      <c r="GJU7" s="105"/>
      <c r="GJV7" s="105"/>
      <c r="GJW7" s="105"/>
      <c r="GJX7" s="105"/>
      <c r="GJY7" s="105"/>
      <c r="GJZ7" s="105"/>
      <c r="GKA7" s="105"/>
      <c r="GKB7" s="105"/>
      <c r="GKC7" s="105"/>
      <c r="GKD7" s="105"/>
      <c r="GKE7" s="105"/>
      <c r="GKF7" s="105"/>
      <c r="GKG7" s="105"/>
      <c r="GKH7" s="105"/>
      <c r="GKI7" s="105"/>
      <c r="GKJ7" s="105"/>
      <c r="GKK7" s="105"/>
      <c r="GKL7" s="105"/>
      <c r="GKM7" s="105"/>
      <c r="GKN7" s="105"/>
      <c r="GKO7" s="105"/>
      <c r="GKP7" s="105"/>
      <c r="GKQ7" s="105"/>
      <c r="GKR7" s="105"/>
      <c r="GKS7" s="105"/>
      <c r="GKT7" s="105"/>
      <c r="GKU7" s="105"/>
      <c r="GKV7" s="105"/>
      <c r="GKW7" s="105"/>
      <c r="GKX7" s="105"/>
      <c r="GKY7" s="105"/>
      <c r="GKZ7" s="105"/>
      <c r="GLA7" s="105"/>
      <c r="GLB7" s="105"/>
      <c r="GLC7" s="105"/>
      <c r="GLD7" s="105"/>
      <c r="GLE7" s="105"/>
      <c r="GLF7" s="105"/>
      <c r="GLG7" s="105"/>
      <c r="GLH7" s="105"/>
      <c r="GLI7" s="105"/>
      <c r="GLJ7" s="105"/>
      <c r="GLK7" s="105"/>
      <c r="GLL7" s="105"/>
      <c r="GLM7" s="105"/>
      <c r="GLN7" s="105"/>
      <c r="GLO7" s="105"/>
      <c r="GLP7" s="105"/>
      <c r="GLQ7" s="105"/>
      <c r="GLR7" s="105"/>
      <c r="GLS7" s="105"/>
      <c r="GLT7" s="105"/>
      <c r="GLU7" s="105"/>
      <c r="GLV7" s="105"/>
      <c r="GLW7" s="105"/>
      <c r="GLX7" s="105"/>
      <c r="GLY7" s="105"/>
      <c r="GLZ7" s="105"/>
      <c r="GMA7" s="105"/>
      <c r="GMB7" s="105"/>
      <c r="GMC7" s="105"/>
      <c r="GMD7" s="105"/>
      <c r="GME7" s="105"/>
      <c r="GMF7" s="105"/>
      <c r="GMG7" s="105"/>
      <c r="GMH7" s="105"/>
      <c r="GMI7" s="105"/>
      <c r="GMJ7" s="105"/>
      <c r="GMK7" s="105"/>
      <c r="GML7" s="105"/>
      <c r="GMM7" s="105"/>
      <c r="GMN7" s="105"/>
      <c r="GMO7" s="105"/>
      <c r="GMP7" s="105"/>
      <c r="GMQ7" s="105"/>
      <c r="GMR7" s="105"/>
      <c r="GMS7" s="105"/>
      <c r="GMT7" s="105"/>
      <c r="GMU7" s="105"/>
      <c r="GMV7" s="105"/>
      <c r="GMW7" s="105"/>
      <c r="GMX7" s="105"/>
      <c r="GMY7" s="105"/>
      <c r="GMZ7" s="105"/>
      <c r="GNA7" s="105"/>
      <c r="GNB7" s="105"/>
      <c r="GNC7" s="105"/>
      <c r="GND7" s="105"/>
      <c r="GNE7" s="105"/>
      <c r="GNF7" s="105"/>
      <c r="GNG7" s="105"/>
      <c r="GNH7" s="105"/>
      <c r="GNI7" s="105"/>
      <c r="GNJ7" s="105"/>
      <c r="GNK7" s="105"/>
      <c r="GNL7" s="105"/>
      <c r="GNM7" s="105"/>
      <c r="GNN7" s="105"/>
      <c r="GNO7" s="105"/>
      <c r="GNP7" s="105"/>
      <c r="GNQ7" s="105"/>
      <c r="GNR7" s="105"/>
      <c r="GNS7" s="105"/>
      <c r="GNT7" s="105"/>
      <c r="GNU7" s="105"/>
      <c r="GNV7" s="105"/>
      <c r="GNW7" s="105"/>
      <c r="GNX7" s="105"/>
      <c r="GNY7" s="105"/>
      <c r="GNZ7" s="105"/>
      <c r="GOA7" s="105"/>
      <c r="GOB7" s="105"/>
      <c r="GOC7" s="105"/>
      <c r="GOD7" s="105"/>
      <c r="GOE7" s="105"/>
      <c r="GOF7" s="105"/>
      <c r="GOG7" s="105"/>
      <c r="GOH7" s="105"/>
      <c r="GOI7" s="105"/>
      <c r="GOJ7" s="105"/>
      <c r="GOK7" s="105"/>
      <c r="GOL7" s="105"/>
      <c r="GOM7" s="105"/>
      <c r="GON7" s="105"/>
      <c r="GOO7" s="105"/>
      <c r="GOP7" s="105"/>
      <c r="GOQ7" s="105"/>
      <c r="GOR7" s="105"/>
      <c r="GOS7" s="105"/>
      <c r="GOT7" s="105"/>
      <c r="GOU7" s="105"/>
      <c r="GOV7" s="105"/>
      <c r="GOW7" s="105"/>
      <c r="GOX7" s="105"/>
      <c r="GOY7" s="105"/>
      <c r="GOZ7" s="105"/>
      <c r="GPA7" s="105"/>
      <c r="GPB7" s="105"/>
      <c r="GPC7" s="105"/>
      <c r="GPD7" s="105"/>
      <c r="GPE7" s="105"/>
      <c r="GPF7" s="105"/>
      <c r="GPG7" s="105"/>
      <c r="GPH7" s="105"/>
      <c r="GPI7" s="105"/>
      <c r="GPJ7" s="105"/>
      <c r="GPK7" s="105"/>
      <c r="GPL7" s="105"/>
      <c r="GPM7" s="105"/>
      <c r="GPN7" s="105"/>
      <c r="GPO7" s="105"/>
      <c r="GPP7" s="105"/>
      <c r="GPQ7" s="105"/>
      <c r="GPR7" s="105"/>
      <c r="GPS7" s="105"/>
      <c r="GPT7" s="105"/>
      <c r="GPU7" s="105"/>
      <c r="GPV7" s="105"/>
      <c r="GPW7" s="105"/>
      <c r="GPX7" s="105"/>
      <c r="GPY7" s="105"/>
      <c r="GPZ7" s="105"/>
      <c r="GQA7" s="105"/>
      <c r="GQB7" s="105"/>
      <c r="GQC7" s="105"/>
      <c r="GQD7" s="105"/>
      <c r="GQE7" s="105"/>
      <c r="GQF7" s="105"/>
      <c r="GQG7" s="105"/>
      <c r="GQH7" s="105"/>
      <c r="GQI7" s="105"/>
      <c r="GQJ7" s="105"/>
      <c r="GQK7" s="105"/>
      <c r="GQL7" s="105"/>
      <c r="GQM7" s="105"/>
      <c r="GQN7" s="105"/>
      <c r="GQO7" s="105"/>
      <c r="GQP7" s="105"/>
      <c r="GQQ7" s="105"/>
      <c r="GQR7" s="105"/>
      <c r="GQS7" s="105"/>
      <c r="GQT7" s="105"/>
      <c r="GQU7" s="105"/>
      <c r="GQV7" s="105"/>
      <c r="GQW7" s="105"/>
      <c r="GQX7" s="105"/>
      <c r="GQY7" s="105"/>
      <c r="GQZ7" s="105"/>
      <c r="GRA7" s="105"/>
      <c r="GRB7" s="105"/>
      <c r="GRC7" s="105"/>
      <c r="GRD7" s="105"/>
      <c r="GRE7" s="105"/>
      <c r="GRF7" s="105"/>
      <c r="GRG7" s="105"/>
      <c r="GRH7" s="105"/>
      <c r="GRI7" s="105"/>
      <c r="GRJ7" s="105"/>
      <c r="GRK7" s="105"/>
      <c r="GRL7" s="105"/>
      <c r="GRM7" s="105"/>
      <c r="GRN7" s="105"/>
      <c r="GRO7" s="105"/>
      <c r="GRP7" s="105"/>
      <c r="GRQ7" s="105"/>
      <c r="GRR7" s="105"/>
      <c r="GRS7" s="105"/>
      <c r="GRT7" s="105"/>
      <c r="GRU7" s="105"/>
      <c r="GRV7" s="105"/>
      <c r="GRW7" s="105"/>
      <c r="GRX7" s="105"/>
      <c r="GRY7" s="105"/>
      <c r="GRZ7" s="105"/>
      <c r="GSA7" s="105"/>
      <c r="GSB7" s="105"/>
      <c r="GSC7" s="105"/>
      <c r="GSD7" s="105"/>
      <c r="GSE7" s="105"/>
      <c r="GSF7" s="105"/>
      <c r="GSG7" s="105"/>
      <c r="GSH7" s="105"/>
      <c r="GSI7" s="105"/>
      <c r="GSJ7" s="105"/>
      <c r="GSK7" s="105"/>
      <c r="GSL7" s="105"/>
      <c r="GSM7" s="105"/>
      <c r="GSN7" s="105"/>
      <c r="GSO7" s="105"/>
      <c r="GSP7" s="105"/>
      <c r="GSQ7" s="105"/>
      <c r="GSR7" s="105"/>
      <c r="GSS7" s="105"/>
      <c r="GST7" s="105"/>
      <c r="GSU7" s="105"/>
      <c r="GSV7" s="105"/>
      <c r="GSW7" s="105"/>
      <c r="GSX7" s="105"/>
      <c r="GSY7" s="105"/>
      <c r="GSZ7" s="105"/>
      <c r="GTA7" s="105"/>
      <c r="GTB7" s="105"/>
      <c r="GTC7" s="105"/>
      <c r="GTD7" s="105"/>
      <c r="GTE7" s="105"/>
      <c r="GTF7" s="105"/>
      <c r="GTG7" s="105"/>
      <c r="GTH7" s="105"/>
      <c r="GTI7" s="105"/>
      <c r="GTJ7" s="105"/>
      <c r="GTK7" s="105"/>
      <c r="GTL7" s="105"/>
      <c r="GTM7" s="105"/>
      <c r="GTN7" s="105"/>
      <c r="GTO7" s="105"/>
      <c r="GTP7" s="105"/>
      <c r="GTQ7" s="105"/>
      <c r="GTR7" s="105"/>
      <c r="GTS7" s="105"/>
      <c r="GTT7" s="105"/>
      <c r="GTU7" s="105"/>
      <c r="GTV7" s="105"/>
      <c r="GTW7" s="105"/>
      <c r="GTX7" s="105"/>
      <c r="GTY7" s="105"/>
      <c r="GTZ7" s="105"/>
      <c r="GUA7" s="105"/>
      <c r="GUB7" s="105"/>
      <c r="GUC7" s="105"/>
      <c r="GUD7" s="105"/>
      <c r="GUE7" s="105"/>
      <c r="GUF7" s="105"/>
      <c r="GUG7" s="105"/>
      <c r="GUH7" s="105"/>
      <c r="GUI7" s="105"/>
      <c r="GUJ7" s="105"/>
      <c r="GUK7" s="105"/>
      <c r="GUL7" s="105"/>
      <c r="GUM7" s="105"/>
      <c r="GUN7" s="105"/>
      <c r="GUO7" s="105"/>
      <c r="GUP7" s="105"/>
      <c r="GUQ7" s="105"/>
      <c r="GUR7" s="105"/>
      <c r="GUS7" s="105"/>
      <c r="GUT7" s="105"/>
      <c r="GUU7" s="105"/>
      <c r="GUV7" s="105"/>
      <c r="GUW7" s="105"/>
      <c r="GUX7" s="105"/>
      <c r="GUY7" s="105"/>
      <c r="GUZ7" s="105"/>
      <c r="GVA7" s="105"/>
      <c r="GVB7" s="105"/>
      <c r="GVC7" s="105"/>
      <c r="GVD7" s="105"/>
      <c r="GVE7" s="105"/>
      <c r="GVF7" s="105"/>
      <c r="GVG7" s="105"/>
      <c r="GVH7" s="105"/>
      <c r="GVI7" s="105"/>
      <c r="GVJ7" s="105"/>
      <c r="GVK7" s="105"/>
      <c r="GVL7" s="105"/>
      <c r="GVM7" s="105"/>
      <c r="GVN7" s="105"/>
      <c r="GVO7" s="105"/>
      <c r="GVP7" s="105"/>
      <c r="GVQ7" s="105"/>
      <c r="GVR7" s="105"/>
      <c r="GVS7" s="105"/>
      <c r="GVT7" s="105"/>
      <c r="GVU7" s="105"/>
      <c r="GVV7" s="105"/>
      <c r="GVW7" s="105"/>
      <c r="GVX7" s="105"/>
      <c r="GVY7" s="105"/>
      <c r="GVZ7" s="105"/>
      <c r="GWA7" s="105"/>
      <c r="GWB7" s="105"/>
      <c r="GWC7" s="105"/>
      <c r="GWD7" s="105"/>
      <c r="GWE7" s="105"/>
      <c r="GWF7" s="105"/>
      <c r="GWG7" s="105"/>
      <c r="GWH7" s="105"/>
      <c r="GWI7" s="105"/>
      <c r="GWJ7" s="105"/>
      <c r="GWK7" s="105"/>
      <c r="GWL7" s="105"/>
      <c r="GWM7" s="105"/>
      <c r="GWN7" s="105"/>
      <c r="GWO7" s="105"/>
      <c r="GWP7" s="105"/>
      <c r="GWQ7" s="105"/>
      <c r="GWR7" s="105"/>
      <c r="GWS7" s="105"/>
      <c r="GWT7" s="105"/>
      <c r="GWU7" s="105"/>
      <c r="GWV7" s="105"/>
      <c r="GWW7" s="105"/>
      <c r="GWX7" s="105"/>
      <c r="GWY7" s="105"/>
      <c r="GWZ7" s="105"/>
      <c r="GXA7" s="105"/>
      <c r="GXB7" s="105"/>
      <c r="GXC7" s="105"/>
      <c r="GXD7" s="105"/>
      <c r="GXE7" s="105"/>
      <c r="GXF7" s="105"/>
      <c r="GXG7" s="105"/>
      <c r="GXH7" s="105"/>
      <c r="GXI7" s="105"/>
      <c r="GXJ7" s="105"/>
      <c r="GXK7" s="105"/>
      <c r="GXL7" s="105"/>
      <c r="GXM7" s="105"/>
      <c r="GXN7" s="105"/>
      <c r="GXO7" s="105"/>
      <c r="GXP7" s="105"/>
      <c r="GXQ7" s="105"/>
      <c r="GXR7" s="105"/>
      <c r="GXS7" s="105"/>
      <c r="GXT7" s="105"/>
      <c r="GXU7" s="105"/>
      <c r="GXV7" s="105"/>
      <c r="GXW7" s="105"/>
      <c r="GXX7" s="105"/>
      <c r="GXY7" s="105"/>
      <c r="GXZ7" s="105"/>
      <c r="GYA7" s="105"/>
      <c r="GYB7" s="105"/>
      <c r="GYC7" s="105"/>
      <c r="GYD7" s="105"/>
      <c r="GYE7" s="105"/>
      <c r="GYF7" s="105"/>
      <c r="GYG7" s="105"/>
      <c r="GYH7" s="105"/>
      <c r="GYI7" s="105"/>
      <c r="GYJ7" s="105"/>
      <c r="GYK7" s="105"/>
      <c r="GYL7" s="105"/>
      <c r="GYM7" s="105"/>
      <c r="GYN7" s="105"/>
      <c r="GYO7" s="105"/>
      <c r="GYP7" s="105"/>
      <c r="GYQ7" s="105"/>
      <c r="GYR7" s="105"/>
      <c r="GYS7" s="105"/>
      <c r="GYT7" s="105"/>
      <c r="GYU7" s="105"/>
      <c r="GYV7" s="105"/>
      <c r="GYW7" s="105"/>
      <c r="GYX7" s="105"/>
      <c r="GYY7" s="105"/>
      <c r="GYZ7" s="105"/>
      <c r="GZA7" s="105"/>
      <c r="GZB7" s="105"/>
      <c r="GZC7" s="105"/>
      <c r="GZD7" s="105"/>
      <c r="GZE7" s="105"/>
      <c r="GZF7" s="105"/>
      <c r="GZG7" s="105"/>
      <c r="GZH7" s="105"/>
      <c r="GZI7" s="105"/>
      <c r="GZJ7" s="105"/>
      <c r="GZK7" s="105"/>
      <c r="GZL7" s="105"/>
      <c r="GZM7" s="105"/>
      <c r="GZN7" s="105"/>
      <c r="GZO7" s="105"/>
      <c r="GZP7" s="105"/>
      <c r="GZQ7" s="105"/>
      <c r="GZR7" s="105"/>
      <c r="GZS7" s="105"/>
      <c r="GZT7" s="105"/>
      <c r="GZU7" s="105"/>
      <c r="GZV7" s="105"/>
      <c r="GZW7" s="105"/>
      <c r="GZX7" s="105"/>
      <c r="GZY7" s="105"/>
      <c r="GZZ7" s="105"/>
      <c r="HAA7" s="105"/>
      <c r="HAB7" s="105"/>
      <c r="HAC7" s="105"/>
      <c r="HAD7" s="105"/>
      <c r="HAE7" s="105"/>
      <c r="HAF7" s="105"/>
      <c r="HAG7" s="105"/>
      <c r="HAH7" s="105"/>
      <c r="HAI7" s="105"/>
      <c r="HAJ7" s="105"/>
      <c r="HAK7" s="105"/>
      <c r="HAL7" s="105"/>
      <c r="HAM7" s="105"/>
      <c r="HAN7" s="105"/>
      <c r="HAO7" s="105"/>
      <c r="HAP7" s="105"/>
      <c r="HAQ7" s="105"/>
      <c r="HAR7" s="105"/>
      <c r="HAS7" s="105"/>
      <c r="HAT7" s="105"/>
      <c r="HAU7" s="105"/>
      <c r="HAV7" s="105"/>
      <c r="HAW7" s="105"/>
      <c r="HAX7" s="105"/>
      <c r="HAY7" s="105"/>
      <c r="HAZ7" s="105"/>
      <c r="HBA7" s="105"/>
      <c r="HBB7" s="105"/>
      <c r="HBC7" s="105"/>
      <c r="HBD7" s="105"/>
      <c r="HBE7" s="105"/>
      <c r="HBF7" s="105"/>
      <c r="HBG7" s="105"/>
      <c r="HBH7" s="105"/>
      <c r="HBI7" s="105"/>
      <c r="HBJ7" s="105"/>
      <c r="HBK7" s="105"/>
      <c r="HBL7" s="105"/>
      <c r="HBM7" s="105"/>
      <c r="HBN7" s="105"/>
      <c r="HBO7" s="105"/>
      <c r="HBP7" s="105"/>
      <c r="HBQ7" s="105"/>
      <c r="HBR7" s="105"/>
      <c r="HBS7" s="105"/>
      <c r="HBT7" s="105"/>
      <c r="HBU7" s="105"/>
      <c r="HBV7" s="105"/>
      <c r="HBW7" s="105"/>
      <c r="HBX7" s="105"/>
      <c r="HBY7" s="105"/>
      <c r="HBZ7" s="105"/>
      <c r="HCA7" s="105"/>
      <c r="HCB7" s="105"/>
      <c r="HCC7" s="105"/>
      <c r="HCD7" s="105"/>
      <c r="HCE7" s="105"/>
      <c r="HCF7" s="105"/>
      <c r="HCG7" s="105"/>
      <c r="HCH7" s="105"/>
      <c r="HCI7" s="105"/>
      <c r="HCJ7" s="105"/>
      <c r="HCK7" s="105"/>
      <c r="HCL7" s="105"/>
      <c r="HCM7" s="105"/>
      <c r="HCN7" s="105"/>
      <c r="HCO7" s="105"/>
      <c r="HCP7" s="105"/>
      <c r="HCQ7" s="105"/>
      <c r="HCR7" s="105"/>
      <c r="HCS7" s="105"/>
      <c r="HCT7" s="105"/>
      <c r="HCU7" s="105"/>
      <c r="HCV7" s="105"/>
      <c r="HCW7" s="105"/>
      <c r="HCX7" s="105"/>
      <c r="HCY7" s="105"/>
      <c r="HCZ7" s="105"/>
      <c r="HDA7" s="105"/>
      <c r="HDB7" s="105"/>
      <c r="HDC7" s="105"/>
      <c r="HDD7" s="105"/>
      <c r="HDE7" s="105"/>
      <c r="HDF7" s="105"/>
      <c r="HDG7" s="105"/>
      <c r="HDH7" s="105"/>
      <c r="HDI7" s="105"/>
      <c r="HDJ7" s="105"/>
      <c r="HDK7" s="105"/>
      <c r="HDL7" s="105"/>
      <c r="HDM7" s="105"/>
      <c r="HDN7" s="105"/>
      <c r="HDO7" s="105"/>
      <c r="HDP7" s="105"/>
      <c r="HDQ7" s="105"/>
      <c r="HDR7" s="105"/>
      <c r="HDS7" s="105"/>
      <c r="HDT7" s="105"/>
      <c r="HDU7" s="105"/>
      <c r="HDV7" s="105"/>
      <c r="HDW7" s="105"/>
      <c r="HDX7" s="105"/>
      <c r="HDY7" s="105"/>
      <c r="HDZ7" s="105"/>
      <c r="HEA7" s="105"/>
      <c r="HEB7" s="105"/>
      <c r="HEC7" s="105"/>
      <c r="HED7" s="105"/>
      <c r="HEE7" s="105"/>
      <c r="HEF7" s="105"/>
      <c r="HEG7" s="105"/>
      <c r="HEH7" s="105"/>
      <c r="HEI7" s="105"/>
      <c r="HEJ7" s="105"/>
      <c r="HEK7" s="105"/>
      <c r="HEL7" s="105"/>
      <c r="HEM7" s="105"/>
      <c r="HEN7" s="105"/>
      <c r="HEO7" s="105"/>
      <c r="HEP7" s="105"/>
      <c r="HEQ7" s="105"/>
      <c r="HER7" s="105"/>
      <c r="HES7" s="105"/>
      <c r="HET7" s="105"/>
      <c r="HEU7" s="105"/>
      <c r="HEV7" s="105"/>
      <c r="HEW7" s="105"/>
      <c r="HEX7" s="105"/>
      <c r="HEY7" s="105"/>
      <c r="HEZ7" s="105"/>
      <c r="HFA7" s="105"/>
      <c r="HFB7" s="105"/>
      <c r="HFC7" s="105"/>
      <c r="HFD7" s="105"/>
      <c r="HFE7" s="105"/>
      <c r="HFF7" s="105"/>
      <c r="HFG7" s="105"/>
      <c r="HFH7" s="105"/>
      <c r="HFI7" s="105"/>
      <c r="HFJ7" s="105"/>
      <c r="HFK7" s="105"/>
      <c r="HFL7" s="105"/>
      <c r="HFM7" s="105"/>
      <c r="HFN7" s="105"/>
      <c r="HFO7" s="105"/>
      <c r="HFP7" s="105"/>
      <c r="HFQ7" s="105"/>
      <c r="HFR7" s="105"/>
      <c r="HFS7" s="105"/>
      <c r="HFT7" s="105"/>
      <c r="HFU7" s="105"/>
      <c r="HFV7" s="105"/>
      <c r="HFW7" s="105"/>
      <c r="HFX7" s="105"/>
      <c r="HFY7" s="105"/>
      <c r="HFZ7" s="105"/>
      <c r="HGA7" s="105"/>
      <c r="HGB7" s="105"/>
      <c r="HGC7" s="105"/>
      <c r="HGD7" s="105"/>
      <c r="HGE7" s="105"/>
      <c r="HGF7" s="105"/>
      <c r="HGG7" s="105"/>
      <c r="HGH7" s="105"/>
      <c r="HGI7" s="105"/>
      <c r="HGJ7" s="105"/>
      <c r="HGK7" s="105"/>
      <c r="HGL7" s="105"/>
      <c r="HGM7" s="105"/>
      <c r="HGN7" s="105"/>
      <c r="HGO7" s="105"/>
      <c r="HGP7" s="105"/>
      <c r="HGQ7" s="105"/>
      <c r="HGR7" s="105"/>
      <c r="HGS7" s="105"/>
      <c r="HGT7" s="105"/>
      <c r="HGU7" s="105"/>
      <c r="HGV7" s="105"/>
      <c r="HGW7" s="105"/>
      <c r="HGX7" s="105"/>
      <c r="HGY7" s="105"/>
      <c r="HGZ7" s="105"/>
      <c r="HHA7" s="105"/>
      <c r="HHB7" s="105"/>
      <c r="HHC7" s="105"/>
      <c r="HHD7" s="105"/>
      <c r="HHE7" s="105"/>
      <c r="HHF7" s="105"/>
      <c r="HHG7" s="105"/>
      <c r="HHH7" s="105"/>
      <c r="HHI7" s="105"/>
      <c r="HHJ7" s="105"/>
      <c r="HHK7" s="105"/>
      <c r="HHL7" s="105"/>
      <c r="HHM7" s="105"/>
      <c r="HHN7" s="105"/>
      <c r="HHO7" s="105"/>
      <c r="HHP7" s="105"/>
      <c r="HHQ7" s="105"/>
      <c r="HHR7" s="105"/>
      <c r="HHS7" s="105"/>
      <c r="HHT7" s="105"/>
      <c r="HHU7" s="105"/>
      <c r="HHV7" s="105"/>
      <c r="HHW7" s="105"/>
      <c r="HHX7" s="105"/>
      <c r="HHY7" s="105"/>
      <c r="HHZ7" s="105"/>
      <c r="HIA7" s="105"/>
      <c r="HIB7" s="105"/>
      <c r="HIC7" s="105"/>
      <c r="HID7" s="105"/>
      <c r="HIE7" s="105"/>
      <c r="HIF7" s="105"/>
      <c r="HIG7" s="105"/>
      <c r="HIH7" s="105"/>
      <c r="HII7" s="105"/>
      <c r="HIJ7" s="105"/>
      <c r="HIK7" s="105"/>
      <c r="HIL7" s="105"/>
      <c r="HIM7" s="105"/>
      <c r="HIN7" s="105"/>
      <c r="HIO7" s="105"/>
      <c r="HIP7" s="105"/>
      <c r="HIQ7" s="105"/>
      <c r="HIR7" s="105"/>
      <c r="HIS7" s="105"/>
      <c r="HIT7" s="105"/>
      <c r="HIU7" s="105"/>
      <c r="HIV7" s="105"/>
      <c r="HIW7" s="105"/>
      <c r="HIX7" s="105"/>
      <c r="HIY7" s="105"/>
      <c r="HIZ7" s="105"/>
      <c r="HJA7" s="105"/>
      <c r="HJB7" s="105"/>
      <c r="HJC7" s="105"/>
      <c r="HJD7" s="105"/>
      <c r="HJE7" s="105"/>
      <c r="HJF7" s="105"/>
      <c r="HJG7" s="105"/>
      <c r="HJH7" s="105"/>
      <c r="HJI7" s="105"/>
      <c r="HJJ7" s="105"/>
      <c r="HJK7" s="105"/>
      <c r="HJL7" s="105"/>
      <c r="HJM7" s="105"/>
      <c r="HJN7" s="105"/>
      <c r="HJO7" s="105"/>
      <c r="HJP7" s="105"/>
      <c r="HJQ7" s="105"/>
      <c r="HJR7" s="105"/>
      <c r="HJS7" s="105"/>
      <c r="HJT7" s="105"/>
      <c r="HJU7" s="105"/>
      <c r="HJV7" s="105"/>
      <c r="HJW7" s="105"/>
      <c r="HJX7" s="105"/>
      <c r="HJY7" s="105"/>
      <c r="HJZ7" s="105"/>
      <c r="HKA7" s="105"/>
      <c r="HKB7" s="105"/>
      <c r="HKC7" s="105"/>
      <c r="HKD7" s="105"/>
      <c r="HKE7" s="105"/>
      <c r="HKF7" s="105"/>
      <c r="HKG7" s="105"/>
      <c r="HKH7" s="105"/>
      <c r="HKI7" s="105"/>
      <c r="HKJ7" s="105"/>
      <c r="HKK7" s="105"/>
      <c r="HKL7" s="105"/>
      <c r="HKM7" s="105"/>
      <c r="HKN7" s="105"/>
      <c r="HKO7" s="105"/>
      <c r="HKP7" s="105"/>
      <c r="HKQ7" s="105"/>
      <c r="HKR7" s="105"/>
      <c r="HKS7" s="105"/>
      <c r="HKT7" s="105"/>
      <c r="HKU7" s="105"/>
      <c r="HKV7" s="105"/>
      <c r="HKW7" s="105"/>
      <c r="HKX7" s="105"/>
      <c r="HKY7" s="105"/>
      <c r="HKZ7" s="105"/>
      <c r="HLA7" s="105"/>
      <c r="HLB7" s="105"/>
      <c r="HLC7" s="105"/>
      <c r="HLD7" s="105"/>
      <c r="HLE7" s="105"/>
      <c r="HLF7" s="105"/>
      <c r="HLG7" s="105"/>
      <c r="HLH7" s="105"/>
      <c r="HLI7" s="105"/>
      <c r="HLJ7" s="105"/>
      <c r="HLK7" s="105"/>
      <c r="HLL7" s="105"/>
      <c r="HLM7" s="105"/>
      <c r="HLN7" s="105"/>
      <c r="HLO7" s="105"/>
      <c r="HLP7" s="105"/>
      <c r="HLQ7" s="105"/>
      <c r="HLR7" s="105"/>
      <c r="HLS7" s="105"/>
      <c r="HLT7" s="105"/>
      <c r="HLU7" s="105"/>
      <c r="HLV7" s="105"/>
      <c r="HLW7" s="105"/>
      <c r="HLX7" s="105"/>
      <c r="HLY7" s="105"/>
      <c r="HLZ7" s="105"/>
      <c r="HMA7" s="105"/>
      <c r="HMB7" s="105"/>
      <c r="HMC7" s="105"/>
      <c r="HMD7" s="105"/>
      <c r="HME7" s="105"/>
      <c r="HMF7" s="105"/>
      <c r="HMG7" s="105"/>
      <c r="HMH7" s="105"/>
      <c r="HMI7" s="105"/>
      <c r="HMJ7" s="105"/>
      <c r="HMK7" s="105"/>
      <c r="HML7" s="105"/>
      <c r="HMM7" s="105"/>
      <c r="HMN7" s="105"/>
      <c r="HMO7" s="105"/>
      <c r="HMP7" s="105"/>
      <c r="HMQ7" s="105"/>
      <c r="HMR7" s="105"/>
      <c r="HMS7" s="105"/>
      <c r="HMT7" s="105"/>
      <c r="HMU7" s="105"/>
      <c r="HMV7" s="105"/>
      <c r="HMW7" s="105"/>
      <c r="HMX7" s="105"/>
      <c r="HMY7" s="105"/>
      <c r="HMZ7" s="105"/>
      <c r="HNA7" s="105"/>
      <c r="HNB7" s="105"/>
      <c r="HNC7" s="105"/>
      <c r="HND7" s="105"/>
      <c r="HNE7" s="105"/>
      <c r="HNF7" s="105"/>
      <c r="HNG7" s="105"/>
      <c r="HNH7" s="105"/>
      <c r="HNI7" s="105"/>
      <c r="HNJ7" s="105"/>
      <c r="HNK7" s="105"/>
      <c r="HNL7" s="105"/>
      <c r="HNM7" s="105"/>
      <c r="HNN7" s="105"/>
      <c r="HNO7" s="105"/>
      <c r="HNP7" s="105"/>
      <c r="HNQ7" s="105"/>
      <c r="HNR7" s="105"/>
      <c r="HNS7" s="105"/>
      <c r="HNT7" s="105"/>
      <c r="HNU7" s="105"/>
      <c r="HNV7" s="105"/>
      <c r="HNW7" s="105"/>
      <c r="HNX7" s="105"/>
      <c r="HNY7" s="105"/>
      <c r="HNZ7" s="105"/>
      <c r="HOA7" s="105"/>
      <c r="HOB7" s="105"/>
      <c r="HOC7" s="105"/>
      <c r="HOD7" s="105"/>
      <c r="HOE7" s="105"/>
      <c r="HOF7" s="105"/>
      <c r="HOG7" s="105"/>
      <c r="HOH7" s="105"/>
      <c r="HOI7" s="105"/>
      <c r="HOJ7" s="105"/>
      <c r="HOK7" s="105"/>
      <c r="HOL7" s="105"/>
      <c r="HOM7" s="105"/>
      <c r="HON7" s="105"/>
      <c r="HOO7" s="105"/>
      <c r="HOP7" s="105"/>
      <c r="HOQ7" s="105"/>
      <c r="HOR7" s="105"/>
      <c r="HOS7" s="105"/>
      <c r="HOT7" s="105"/>
      <c r="HOU7" s="105"/>
      <c r="HOV7" s="105"/>
      <c r="HOW7" s="105"/>
      <c r="HOX7" s="105"/>
      <c r="HOY7" s="105"/>
      <c r="HOZ7" s="105"/>
      <c r="HPA7" s="105"/>
      <c r="HPB7" s="105"/>
      <c r="HPC7" s="105"/>
      <c r="HPD7" s="105"/>
      <c r="HPE7" s="105"/>
      <c r="HPF7" s="105"/>
      <c r="HPG7" s="105"/>
      <c r="HPH7" s="105"/>
      <c r="HPI7" s="105"/>
      <c r="HPJ7" s="105"/>
      <c r="HPK7" s="105"/>
      <c r="HPL7" s="105"/>
      <c r="HPM7" s="105"/>
      <c r="HPN7" s="105"/>
      <c r="HPO7" s="105"/>
      <c r="HPP7" s="105"/>
      <c r="HPQ7" s="105"/>
      <c r="HPR7" s="105"/>
      <c r="HPS7" s="105"/>
      <c r="HPT7" s="105"/>
      <c r="HPU7" s="105"/>
      <c r="HPV7" s="105"/>
      <c r="HPW7" s="105"/>
      <c r="HPX7" s="105"/>
      <c r="HPY7" s="105"/>
      <c r="HPZ7" s="105"/>
      <c r="HQA7" s="105"/>
      <c r="HQB7" s="105"/>
      <c r="HQC7" s="105"/>
      <c r="HQD7" s="105"/>
      <c r="HQE7" s="105"/>
      <c r="HQF7" s="105"/>
      <c r="HQG7" s="105"/>
      <c r="HQH7" s="105"/>
      <c r="HQI7" s="105"/>
      <c r="HQJ7" s="105"/>
      <c r="HQK7" s="105"/>
      <c r="HQL7" s="105"/>
      <c r="HQM7" s="105"/>
      <c r="HQN7" s="105"/>
      <c r="HQO7" s="105"/>
      <c r="HQP7" s="105"/>
      <c r="HQQ7" s="105"/>
      <c r="HQR7" s="105"/>
      <c r="HQS7" s="105"/>
      <c r="HQT7" s="105"/>
      <c r="HQU7" s="105"/>
      <c r="HQV7" s="105"/>
      <c r="HQW7" s="105"/>
      <c r="HQX7" s="105"/>
      <c r="HQY7" s="105"/>
      <c r="HQZ7" s="105"/>
      <c r="HRA7" s="105"/>
      <c r="HRB7" s="105"/>
      <c r="HRC7" s="105"/>
      <c r="HRD7" s="105"/>
      <c r="HRE7" s="105"/>
      <c r="HRF7" s="105"/>
      <c r="HRG7" s="105"/>
      <c r="HRH7" s="105"/>
      <c r="HRI7" s="105"/>
      <c r="HRJ7" s="105"/>
      <c r="HRK7" s="105"/>
      <c r="HRL7" s="105"/>
      <c r="HRM7" s="105"/>
      <c r="HRN7" s="105"/>
      <c r="HRO7" s="105"/>
      <c r="HRP7" s="105"/>
      <c r="HRQ7" s="105"/>
      <c r="HRR7" s="105"/>
      <c r="HRS7" s="105"/>
      <c r="HRT7" s="105"/>
      <c r="HRU7" s="105"/>
      <c r="HRV7" s="105"/>
      <c r="HRW7" s="105"/>
      <c r="HRX7" s="105"/>
      <c r="HRY7" s="105"/>
      <c r="HRZ7" s="105"/>
      <c r="HSA7" s="105"/>
      <c r="HSB7" s="105"/>
      <c r="HSC7" s="105"/>
      <c r="HSD7" s="105"/>
      <c r="HSE7" s="105"/>
      <c r="HSF7" s="105"/>
      <c r="HSG7" s="105"/>
      <c r="HSH7" s="105"/>
      <c r="HSI7" s="105"/>
      <c r="HSJ7" s="105"/>
      <c r="HSK7" s="105"/>
      <c r="HSL7" s="105"/>
      <c r="HSM7" s="105"/>
      <c r="HSN7" s="105"/>
      <c r="HSO7" s="105"/>
      <c r="HSP7" s="105"/>
      <c r="HSQ7" s="105"/>
      <c r="HSR7" s="105"/>
      <c r="HSS7" s="105"/>
      <c r="HST7" s="105"/>
      <c r="HSU7" s="105"/>
      <c r="HSV7" s="105"/>
      <c r="HSW7" s="105"/>
      <c r="HSX7" s="105"/>
      <c r="HSY7" s="105"/>
      <c r="HSZ7" s="105"/>
      <c r="HTA7" s="105"/>
      <c r="HTB7" s="105"/>
      <c r="HTC7" s="105"/>
      <c r="HTD7" s="105"/>
      <c r="HTE7" s="105"/>
      <c r="HTF7" s="105"/>
      <c r="HTG7" s="105"/>
      <c r="HTH7" s="105"/>
      <c r="HTI7" s="105"/>
      <c r="HTJ7" s="105"/>
      <c r="HTK7" s="105"/>
      <c r="HTL7" s="105"/>
      <c r="HTM7" s="105"/>
      <c r="HTN7" s="105"/>
      <c r="HTO7" s="105"/>
      <c r="HTP7" s="105"/>
      <c r="HTQ7" s="105"/>
      <c r="HTR7" s="105"/>
      <c r="HTS7" s="105"/>
      <c r="HTT7" s="105"/>
      <c r="HTU7" s="105"/>
      <c r="HTV7" s="105"/>
      <c r="HTW7" s="105"/>
      <c r="HTX7" s="105"/>
      <c r="HTY7" s="105"/>
      <c r="HTZ7" s="105"/>
      <c r="HUA7" s="105"/>
      <c r="HUB7" s="105"/>
      <c r="HUC7" s="105"/>
      <c r="HUD7" s="105"/>
      <c r="HUE7" s="105"/>
      <c r="HUF7" s="105"/>
      <c r="HUG7" s="105"/>
      <c r="HUH7" s="105"/>
      <c r="HUI7" s="105"/>
      <c r="HUJ7" s="105"/>
      <c r="HUK7" s="105"/>
      <c r="HUL7" s="105"/>
      <c r="HUM7" s="105"/>
      <c r="HUN7" s="105"/>
      <c r="HUO7" s="105"/>
      <c r="HUP7" s="105"/>
      <c r="HUQ7" s="105"/>
      <c r="HUR7" s="105"/>
      <c r="HUS7" s="105"/>
      <c r="HUT7" s="105"/>
      <c r="HUU7" s="105"/>
      <c r="HUV7" s="105"/>
      <c r="HUW7" s="105"/>
      <c r="HUX7" s="105"/>
      <c r="HUY7" s="105"/>
      <c r="HUZ7" s="105"/>
      <c r="HVA7" s="105"/>
      <c r="HVB7" s="105"/>
      <c r="HVC7" s="105"/>
      <c r="HVD7" s="105"/>
      <c r="HVE7" s="105"/>
      <c r="HVF7" s="105"/>
      <c r="HVG7" s="105"/>
      <c r="HVH7" s="105"/>
      <c r="HVI7" s="105"/>
      <c r="HVJ7" s="105"/>
      <c r="HVK7" s="105"/>
      <c r="HVL7" s="105"/>
      <c r="HVM7" s="105"/>
      <c r="HVN7" s="105"/>
      <c r="HVO7" s="105"/>
      <c r="HVP7" s="105"/>
      <c r="HVQ7" s="105"/>
      <c r="HVR7" s="105"/>
      <c r="HVS7" s="105"/>
      <c r="HVT7" s="105"/>
      <c r="HVU7" s="105"/>
      <c r="HVV7" s="105"/>
      <c r="HVW7" s="105"/>
      <c r="HVX7" s="105"/>
      <c r="HVY7" s="105"/>
      <c r="HVZ7" s="105"/>
      <c r="HWA7" s="105"/>
      <c r="HWB7" s="105"/>
      <c r="HWC7" s="105"/>
      <c r="HWD7" s="105"/>
      <c r="HWE7" s="105"/>
      <c r="HWF7" s="105"/>
      <c r="HWG7" s="105"/>
      <c r="HWH7" s="105"/>
      <c r="HWI7" s="105"/>
      <c r="HWJ7" s="105"/>
      <c r="HWK7" s="105"/>
      <c r="HWL7" s="105"/>
      <c r="HWM7" s="105"/>
      <c r="HWN7" s="105"/>
      <c r="HWO7" s="105"/>
      <c r="HWP7" s="105"/>
      <c r="HWQ7" s="105"/>
      <c r="HWR7" s="105"/>
      <c r="HWS7" s="105"/>
      <c r="HWT7" s="105"/>
      <c r="HWU7" s="105"/>
      <c r="HWV7" s="105"/>
      <c r="HWW7" s="105"/>
      <c r="HWX7" s="105"/>
      <c r="HWY7" s="105"/>
      <c r="HWZ7" s="105"/>
      <c r="HXA7" s="105"/>
      <c r="HXB7" s="105"/>
      <c r="HXC7" s="105"/>
      <c r="HXD7" s="105"/>
      <c r="HXE7" s="105"/>
      <c r="HXF7" s="105"/>
      <c r="HXG7" s="105"/>
      <c r="HXH7" s="105"/>
      <c r="HXI7" s="105"/>
      <c r="HXJ7" s="105"/>
      <c r="HXK7" s="105"/>
      <c r="HXL7" s="105"/>
      <c r="HXM7" s="105"/>
      <c r="HXN7" s="105"/>
      <c r="HXO7" s="105"/>
      <c r="HXP7" s="105"/>
      <c r="HXQ7" s="105"/>
      <c r="HXR7" s="105"/>
      <c r="HXS7" s="105"/>
      <c r="HXT7" s="105"/>
      <c r="HXU7" s="105"/>
      <c r="HXV7" s="105"/>
      <c r="HXW7" s="105"/>
      <c r="HXX7" s="105"/>
      <c r="HXY7" s="105"/>
      <c r="HXZ7" s="105"/>
      <c r="HYA7" s="105"/>
      <c r="HYB7" s="105"/>
      <c r="HYC7" s="105"/>
      <c r="HYD7" s="105"/>
      <c r="HYE7" s="105"/>
      <c r="HYF7" s="105"/>
      <c r="HYG7" s="105"/>
      <c r="HYH7" s="105"/>
      <c r="HYI7" s="105"/>
      <c r="HYJ7" s="105"/>
      <c r="HYK7" s="105"/>
      <c r="HYL7" s="105"/>
      <c r="HYM7" s="105"/>
      <c r="HYN7" s="105"/>
      <c r="HYO7" s="105"/>
      <c r="HYP7" s="105"/>
      <c r="HYQ7" s="105"/>
      <c r="HYR7" s="105"/>
      <c r="HYS7" s="105"/>
      <c r="HYT7" s="105"/>
      <c r="HYU7" s="105"/>
      <c r="HYV7" s="105"/>
      <c r="HYW7" s="105"/>
      <c r="HYX7" s="105"/>
      <c r="HYY7" s="105"/>
      <c r="HYZ7" s="105"/>
      <c r="HZA7" s="105"/>
      <c r="HZB7" s="105"/>
      <c r="HZC7" s="105"/>
      <c r="HZD7" s="105"/>
      <c r="HZE7" s="105"/>
      <c r="HZF7" s="105"/>
      <c r="HZG7" s="105"/>
      <c r="HZH7" s="105"/>
      <c r="HZI7" s="105"/>
      <c r="HZJ7" s="105"/>
      <c r="HZK7" s="105"/>
      <c r="HZL7" s="105"/>
      <c r="HZM7" s="105"/>
      <c r="HZN7" s="105"/>
      <c r="HZO7" s="105"/>
      <c r="HZP7" s="105"/>
      <c r="HZQ7" s="105"/>
      <c r="HZR7" s="105"/>
      <c r="HZS7" s="105"/>
      <c r="HZT7" s="105"/>
      <c r="HZU7" s="105"/>
      <c r="HZV7" s="105"/>
      <c r="HZW7" s="105"/>
      <c r="HZX7" s="105"/>
      <c r="HZY7" s="105"/>
      <c r="HZZ7" s="105"/>
      <c r="IAA7" s="105"/>
      <c r="IAB7" s="105"/>
      <c r="IAC7" s="105"/>
      <c r="IAD7" s="105"/>
      <c r="IAE7" s="105"/>
      <c r="IAF7" s="105"/>
      <c r="IAG7" s="105"/>
      <c r="IAH7" s="105"/>
      <c r="IAI7" s="105"/>
      <c r="IAJ7" s="105"/>
      <c r="IAK7" s="105"/>
      <c r="IAL7" s="105"/>
      <c r="IAM7" s="105"/>
      <c r="IAN7" s="105"/>
      <c r="IAO7" s="105"/>
      <c r="IAP7" s="105"/>
      <c r="IAQ7" s="105"/>
      <c r="IAR7" s="105"/>
      <c r="IAS7" s="105"/>
      <c r="IAT7" s="105"/>
      <c r="IAU7" s="105"/>
      <c r="IAV7" s="105"/>
      <c r="IAW7" s="105"/>
      <c r="IAX7" s="105"/>
      <c r="IAY7" s="105"/>
      <c r="IAZ7" s="105"/>
      <c r="IBA7" s="105"/>
      <c r="IBB7" s="105"/>
      <c r="IBC7" s="105"/>
      <c r="IBD7" s="105"/>
      <c r="IBE7" s="105"/>
      <c r="IBF7" s="105"/>
      <c r="IBG7" s="105"/>
      <c r="IBH7" s="105"/>
      <c r="IBI7" s="105"/>
      <c r="IBJ7" s="105"/>
      <c r="IBK7" s="105"/>
      <c r="IBL7" s="105"/>
      <c r="IBM7" s="105"/>
      <c r="IBN7" s="105"/>
      <c r="IBO7" s="105"/>
      <c r="IBP7" s="105"/>
      <c r="IBQ7" s="105"/>
      <c r="IBR7" s="105"/>
      <c r="IBS7" s="105"/>
      <c r="IBT7" s="105"/>
      <c r="IBU7" s="105"/>
      <c r="IBV7" s="105"/>
      <c r="IBW7" s="105"/>
      <c r="IBX7" s="105"/>
      <c r="IBY7" s="105"/>
      <c r="IBZ7" s="105"/>
      <c r="ICA7" s="105"/>
      <c r="ICB7" s="105"/>
      <c r="ICC7" s="105"/>
      <c r="ICD7" s="105"/>
      <c r="ICE7" s="105"/>
      <c r="ICF7" s="105"/>
      <c r="ICG7" s="105"/>
      <c r="ICH7" s="105"/>
      <c r="ICI7" s="105"/>
      <c r="ICJ7" s="105"/>
      <c r="ICK7" s="105"/>
      <c r="ICL7" s="105"/>
      <c r="ICM7" s="105"/>
      <c r="ICN7" s="105"/>
      <c r="ICO7" s="105"/>
      <c r="ICP7" s="105"/>
      <c r="ICQ7" s="105"/>
      <c r="ICR7" s="105"/>
      <c r="ICS7" s="105"/>
      <c r="ICT7" s="105"/>
      <c r="ICU7" s="105"/>
      <c r="ICV7" s="105"/>
      <c r="ICW7" s="105"/>
      <c r="ICX7" s="105"/>
      <c r="ICY7" s="105"/>
      <c r="ICZ7" s="105"/>
      <c r="IDA7" s="105"/>
      <c r="IDB7" s="105"/>
      <c r="IDC7" s="105"/>
      <c r="IDD7" s="105"/>
      <c r="IDE7" s="105"/>
      <c r="IDF7" s="105"/>
      <c r="IDG7" s="105"/>
      <c r="IDH7" s="105"/>
      <c r="IDI7" s="105"/>
      <c r="IDJ7" s="105"/>
      <c r="IDK7" s="105"/>
      <c r="IDL7" s="105"/>
      <c r="IDM7" s="105"/>
      <c r="IDN7" s="105"/>
      <c r="IDO7" s="105"/>
      <c r="IDP7" s="105"/>
      <c r="IDQ7" s="105"/>
      <c r="IDR7" s="105"/>
      <c r="IDS7" s="105"/>
      <c r="IDT7" s="105"/>
      <c r="IDU7" s="105"/>
      <c r="IDV7" s="105"/>
      <c r="IDW7" s="105"/>
      <c r="IDX7" s="105"/>
      <c r="IDY7" s="105"/>
      <c r="IDZ7" s="105"/>
      <c r="IEA7" s="105"/>
      <c r="IEB7" s="105"/>
      <c r="IEC7" s="105"/>
      <c r="IED7" s="105"/>
      <c r="IEE7" s="105"/>
      <c r="IEF7" s="105"/>
      <c r="IEG7" s="105"/>
      <c r="IEH7" s="105"/>
      <c r="IEI7" s="105"/>
      <c r="IEJ7" s="105"/>
      <c r="IEK7" s="105"/>
      <c r="IEL7" s="105"/>
      <c r="IEM7" s="105"/>
      <c r="IEN7" s="105"/>
      <c r="IEO7" s="105"/>
      <c r="IEP7" s="105"/>
      <c r="IEQ7" s="105"/>
      <c r="IER7" s="105"/>
      <c r="IES7" s="105"/>
      <c r="IET7" s="105"/>
      <c r="IEU7" s="105"/>
      <c r="IEV7" s="105"/>
      <c r="IEW7" s="105"/>
      <c r="IEX7" s="105"/>
      <c r="IEY7" s="105"/>
      <c r="IEZ7" s="105"/>
      <c r="IFA7" s="105"/>
      <c r="IFB7" s="105"/>
      <c r="IFC7" s="105"/>
      <c r="IFD7" s="105"/>
      <c r="IFE7" s="105"/>
      <c r="IFF7" s="105"/>
      <c r="IFG7" s="105"/>
      <c r="IFH7" s="105"/>
      <c r="IFI7" s="105"/>
      <c r="IFJ7" s="105"/>
      <c r="IFK7" s="105"/>
      <c r="IFL7" s="105"/>
      <c r="IFM7" s="105"/>
      <c r="IFN7" s="105"/>
      <c r="IFO7" s="105"/>
      <c r="IFP7" s="105"/>
      <c r="IFQ7" s="105"/>
      <c r="IFR7" s="105"/>
      <c r="IFS7" s="105"/>
      <c r="IFT7" s="105"/>
      <c r="IFU7" s="105"/>
      <c r="IFV7" s="105"/>
      <c r="IFW7" s="105"/>
      <c r="IFX7" s="105"/>
      <c r="IFY7" s="105"/>
      <c r="IFZ7" s="105"/>
      <c r="IGA7" s="105"/>
      <c r="IGB7" s="105"/>
      <c r="IGC7" s="105"/>
      <c r="IGD7" s="105"/>
      <c r="IGE7" s="105"/>
      <c r="IGF7" s="105"/>
      <c r="IGG7" s="105"/>
      <c r="IGH7" s="105"/>
      <c r="IGI7" s="105"/>
      <c r="IGJ7" s="105"/>
      <c r="IGK7" s="105"/>
      <c r="IGL7" s="105"/>
      <c r="IGM7" s="105"/>
      <c r="IGN7" s="105"/>
      <c r="IGO7" s="105"/>
      <c r="IGP7" s="105"/>
      <c r="IGQ7" s="105"/>
      <c r="IGR7" s="105"/>
      <c r="IGS7" s="105"/>
      <c r="IGT7" s="105"/>
      <c r="IGU7" s="105"/>
      <c r="IGV7" s="105"/>
      <c r="IGW7" s="105"/>
      <c r="IGX7" s="105"/>
      <c r="IGY7" s="105"/>
      <c r="IGZ7" s="105"/>
      <c r="IHA7" s="105"/>
      <c r="IHB7" s="105"/>
      <c r="IHC7" s="105"/>
      <c r="IHD7" s="105"/>
      <c r="IHE7" s="105"/>
      <c r="IHF7" s="105"/>
      <c r="IHG7" s="105"/>
      <c r="IHH7" s="105"/>
      <c r="IHI7" s="105"/>
      <c r="IHJ7" s="105"/>
      <c r="IHK7" s="105"/>
      <c r="IHL7" s="105"/>
      <c r="IHM7" s="105"/>
      <c r="IHN7" s="105"/>
      <c r="IHO7" s="105"/>
      <c r="IHP7" s="105"/>
      <c r="IHQ7" s="105"/>
      <c r="IHR7" s="105"/>
      <c r="IHS7" s="105"/>
      <c r="IHT7" s="105"/>
      <c r="IHU7" s="105"/>
      <c r="IHV7" s="105"/>
      <c r="IHW7" s="105"/>
      <c r="IHX7" s="105"/>
      <c r="IHY7" s="105"/>
      <c r="IHZ7" s="105"/>
      <c r="IIA7" s="105"/>
      <c r="IIB7" s="105"/>
      <c r="IIC7" s="105"/>
      <c r="IID7" s="105"/>
      <c r="IIE7" s="105"/>
      <c r="IIF7" s="105"/>
      <c r="IIG7" s="105"/>
      <c r="IIH7" s="105"/>
      <c r="III7" s="105"/>
      <c r="IIJ7" s="105"/>
      <c r="IIK7" s="105"/>
      <c r="IIL7" s="105"/>
      <c r="IIM7" s="105"/>
      <c r="IIN7" s="105"/>
      <c r="IIO7" s="105"/>
      <c r="IIP7" s="105"/>
      <c r="IIQ7" s="105"/>
      <c r="IIR7" s="105"/>
      <c r="IIS7" s="105"/>
      <c r="IIT7" s="105"/>
      <c r="IIU7" s="105"/>
      <c r="IIV7" s="105"/>
      <c r="IIW7" s="105"/>
      <c r="IIX7" s="105"/>
      <c r="IIY7" s="105"/>
      <c r="IIZ7" s="105"/>
      <c r="IJA7" s="105"/>
      <c r="IJB7" s="105"/>
      <c r="IJC7" s="105"/>
      <c r="IJD7" s="105"/>
      <c r="IJE7" s="105"/>
      <c r="IJF7" s="105"/>
      <c r="IJG7" s="105"/>
      <c r="IJH7" s="105"/>
      <c r="IJI7" s="105"/>
      <c r="IJJ7" s="105"/>
      <c r="IJK7" s="105"/>
      <c r="IJL7" s="105"/>
      <c r="IJM7" s="105"/>
      <c r="IJN7" s="105"/>
      <c r="IJO7" s="105"/>
      <c r="IJP7" s="105"/>
      <c r="IJQ7" s="105"/>
      <c r="IJR7" s="105"/>
      <c r="IJS7" s="105"/>
      <c r="IJT7" s="105"/>
      <c r="IJU7" s="105"/>
      <c r="IJV7" s="105"/>
      <c r="IJW7" s="105"/>
      <c r="IJX7" s="105"/>
      <c r="IJY7" s="105"/>
      <c r="IJZ7" s="105"/>
      <c r="IKA7" s="105"/>
      <c r="IKB7" s="105"/>
      <c r="IKC7" s="105"/>
      <c r="IKD7" s="105"/>
      <c r="IKE7" s="105"/>
      <c r="IKF7" s="105"/>
      <c r="IKG7" s="105"/>
      <c r="IKH7" s="105"/>
      <c r="IKI7" s="105"/>
      <c r="IKJ7" s="105"/>
      <c r="IKK7" s="105"/>
      <c r="IKL7" s="105"/>
      <c r="IKM7" s="105"/>
      <c r="IKN7" s="105"/>
      <c r="IKO7" s="105"/>
      <c r="IKP7" s="105"/>
      <c r="IKQ7" s="105"/>
      <c r="IKR7" s="105"/>
      <c r="IKS7" s="105"/>
      <c r="IKT7" s="105"/>
      <c r="IKU7" s="105"/>
      <c r="IKV7" s="105"/>
      <c r="IKW7" s="105"/>
      <c r="IKX7" s="105"/>
      <c r="IKY7" s="105"/>
      <c r="IKZ7" s="105"/>
      <c r="ILA7" s="105"/>
      <c r="ILB7" s="105"/>
      <c r="ILC7" s="105"/>
      <c r="ILD7" s="105"/>
      <c r="ILE7" s="105"/>
      <c r="ILF7" s="105"/>
      <c r="ILG7" s="105"/>
      <c r="ILH7" s="105"/>
      <c r="ILI7" s="105"/>
      <c r="ILJ7" s="105"/>
      <c r="ILK7" s="105"/>
      <c r="ILL7" s="105"/>
      <c r="ILM7" s="105"/>
      <c r="ILN7" s="105"/>
      <c r="ILO7" s="105"/>
      <c r="ILP7" s="105"/>
      <c r="ILQ7" s="105"/>
      <c r="ILR7" s="105"/>
      <c r="ILS7" s="105"/>
      <c r="ILT7" s="105"/>
      <c r="ILU7" s="105"/>
      <c r="ILV7" s="105"/>
      <c r="ILW7" s="105"/>
      <c r="ILX7" s="105"/>
      <c r="ILY7" s="105"/>
      <c r="ILZ7" s="105"/>
      <c r="IMA7" s="105"/>
      <c r="IMB7" s="105"/>
      <c r="IMC7" s="105"/>
      <c r="IMD7" s="105"/>
      <c r="IME7" s="105"/>
      <c r="IMF7" s="105"/>
      <c r="IMG7" s="105"/>
      <c r="IMH7" s="105"/>
      <c r="IMI7" s="105"/>
      <c r="IMJ7" s="105"/>
      <c r="IMK7" s="105"/>
      <c r="IML7" s="105"/>
      <c r="IMM7" s="105"/>
      <c r="IMN7" s="105"/>
      <c r="IMO7" s="105"/>
      <c r="IMP7" s="105"/>
      <c r="IMQ7" s="105"/>
      <c r="IMR7" s="105"/>
      <c r="IMS7" s="105"/>
      <c r="IMT7" s="105"/>
      <c r="IMU7" s="105"/>
      <c r="IMV7" s="105"/>
      <c r="IMW7" s="105"/>
      <c r="IMX7" s="105"/>
      <c r="IMY7" s="105"/>
      <c r="IMZ7" s="105"/>
      <c r="INA7" s="105"/>
      <c r="INB7" s="105"/>
      <c r="INC7" s="105"/>
      <c r="IND7" s="105"/>
      <c r="INE7" s="105"/>
      <c r="INF7" s="105"/>
      <c r="ING7" s="105"/>
      <c r="INH7" s="105"/>
      <c r="INI7" s="105"/>
      <c r="INJ7" s="105"/>
      <c r="INK7" s="105"/>
      <c r="INL7" s="105"/>
      <c r="INM7" s="105"/>
      <c r="INN7" s="105"/>
      <c r="INO7" s="105"/>
      <c r="INP7" s="105"/>
      <c r="INQ7" s="105"/>
      <c r="INR7" s="105"/>
      <c r="INS7" s="105"/>
      <c r="INT7" s="105"/>
      <c r="INU7" s="105"/>
      <c r="INV7" s="105"/>
      <c r="INW7" s="105"/>
      <c r="INX7" s="105"/>
      <c r="INY7" s="105"/>
      <c r="INZ7" s="105"/>
      <c r="IOA7" s="105"/>
      <c r="IOB7" s="105"/>
      <c r="IOC7" s="105"/>
      <c r="IOD7" s="105"/>
      <c r="IOE7" s="105"/>
      <c r="IOF7" s="105"/>
      <c r="IOG7" s="105"/>
      <c r="IOH7" s="105"/>
      <c r="IOI7" s="105"/>
      <c r="IOJ7" s="105"/>
      <c r="IOK7" s="105"/>
      <c r="IOL7" s="105"/>
      <c r="IOM7" s="105"/>
      <c r="ION7" s="105"/>
      <c r="IOO7" s="105"/>
      <c r="IOP7" s="105"/>
      <c r="IOQ7" s="105"/>
      <c r="IOR7" s="105"/>
      <c r="IOS7" s="105"/>
      <c r="IOT7" s="105"/>
      <c r="IOU7" s="105"/>
      <c r="IOV7" s="105"/>
      <c r="IOW7" s="105"/>
      <c r="IOX7" s="105"/>
      <c r="IOY7" s="105"/>
      <c r="IOZ7" s="105"/>
      <c r="IPA7" s="105"/>
      <c r="IPB7" s="105"/>
      <c r="IPC7" s="105"/>
      <c r="IPD7" s="105"/>
      <c r="IPE7" s="105"/>
      <c r="IPF7" s="105"/>
      <c r="IPG7" s="105"/>
      <c r="IPH7" s="105"/>
      <c r="IPI7" s="105"/>
      <c r="IPJ7" s="105"/>
      <c r="IPK7" s="105"/>
      <c r="IPL7" s="105"/>
      <c r="IPM7" s="105"/>
      <c r="IPN7" s="105"/>
      <c r="IPO7" s="105"/>
      <c r="IPP7" s="105"/>
      <c r="IPQ7" s="105"/>
      <c r="IPR7" s="105"/>
      <c r="IPS7" s="105"/>
      <c r="IPT7" s="105"/>
      <c r="IPU7" s="105"/>
      <c r="IPV7" s="105"/>
      <c r="IPW7" s="105"/>
      <c r="IPX7" s="105"/>
      <c r="IPY7" s="105"/>
      <c r="IPZ7" s="105"/>
      <c r="IQA7" s="105"/>
      <c r="IQB7" s="105"/>
      <c r="IQC7" s="105"/>
      <c r="IQD7" s="105"/>
      <c r="IQE7" s="105"/>
      <c r="IQF7" s="105"/>
      <c r="IQG7" s="105"/>
      <c r="IQH7" s="105"/>
      <c r="IQI7" s="105"/>
      <c r="IQJ7" s="105"/>
      <c r="IQK7" s="105"/>
      <c r="IQL7" s="105"/>
      <c r="IQM7" s="105"/>
      <c r="IQN7" s="105"/>
      <c r="IQO7" s="105"/>
      <c r="IQP7" s="105"/>
      <c r="IQQ7" s="105"/>
      <c r="IQR7" s="105"/>
      <c r="IQS7" s="105"/>
      <c r="IQT7" s="105"/>
      <c r="IQU7" s="105"/>
      <c r="IQV7" s="105"/>
      <c r="IQW7" s="105"/>
      <c r="IQX7" s="105"/>
      <c r="IQY7" s="105"/>
      <c r="IQZ7" s="105"/>
      <c r="IRA7" s="105"/>
      <c r="IRB7" s="105"/>
      <c r="IRC7" s="105"/>
      <c r="IRD7" s="105"/>
      <c r="IRE7" s="105"/>
      <c r="IRF7" s="105"/>
      <c r="IRG7" s="105"/>
      <c r="IRH7" s="105"/>
      <c r="IRI7" s="105"/>
      <c r="IRJ7" s="105"/>
      <c r="IRK7" s="105"/>
      <c r="IRL7" s="105"/>
      <c r="IRM7" s="105"/>
      <c r="IRN7" s="105"/>
      <c r="IRO7" s="105"/>
      <c r="IRP7" s="105"/>
      <c r="IRQ7" s="105"/>
      <c r="IRR7" s="105"/>
      <c r="IRS7" s="105"/>
      <c r="IRT7" s="105"/>
      <c r="IRU7" s="105"/>
      <c r="IRV7" s="105"/>
      <c r="IRW7" s="105"/>
      <c r="IRX7" s="105"/>
      <c r="IRY7" s="105"/>
      <c r="IRZ7" s="105"/>
      <c r="ISA7" s="105"/>
      <c r="ISB7" s="105"/>
      <c r="ISC7" s="105"/>
      <c r="ISD7" s="105"/>
      <c r="ISE7" s="105"/>
      <c r="ISF7" s="105"/>
      <c r="ISG7" s="105"/>
      <c r="ISH7" s="105"/>
      <c r="ISI7" s="105"/>
      <c r="ISJ7" s="105"/>
      <c r="ISK7" s="105"/>
      <c r="ISL7" s="105"/>
      <c r="ISM7" s="105"/>
      <c r="ISN7" s="105"/>
      <c r="ISO7" s="105"/>
      <c r="ISP7" s="105"/>
      <c r="ISQ7" s="105"/>
      <c r="ISR7" s="105"/>
      <c r="ISS7" s="105"/>
      <c r="IST7" s="105"/>
      <c r="ISU7" s="105"/>
      <c r="ISV7" s="105"/>
      <c r="ISW7" s="105"/>
      <c r="ISX7" s="105"/>
      <c r="ISY7" s="105"/>
      <c r="ISZ7" s="105"/>
      <c r="ITA7" s="105"/>
      <c r="ITB7" s="105"/>
      <c r="ITC7" s="105"/>
      <c r="ITD7" s="105"/>
      <c r="ITE7" s="105"/>
      <c r="ITF7" s="105"/>
      <c r="ITG7" s="105"/>
      <c r="ITH7" s="105"/>
      <c r="ITI7" s="105"/>
      <c r="ITJ7" s="105"/>
      <c r="ITK7" s="105"/>
      <c r="ITL7" s="105"/>
      <c r="ITM7" s="105"/>
      <c r="ITN7" s="105"/>
      <c r="ITO7" s="105"/>
      <c r="ITP7" s="105"/>
      <c r="ITQ7" s="105"/>
      <c r="ITR7" s="105"/>
      <c r="ITS7" s="105"/>
      <c r="ITT7" s="105"/>
      <c r="ITU7" s="105"/>
      <c r="ITV7" s="105"/>
      <c r="ITW7" s="105"/>
      <c r="ITX7" s="105"/>
      <c r="ITY7" s="105"/>
      <c r="ITZ7" s="105"/>
      <c r="IUA7" s="105"/>
      <c r="IUB7" s="105"/>
      <c r="IUC7" s="105"/>
      <c r="IUD7" s="105"/>
      <c r="IUE7" s="105"/>
      <c r="IUF7" s="105"/>
      <c r="IUG7" s="105"/>
      <c r="IUH7" s="105"/>
      <c r="IUI7" s="105"/>
      <c r="IUJ7" s="105"/>
      <c r="IUK7" s="105"/>
      <c r="IUL7" s="105"/>
      <c r="IUM7" s="105"/>
      <c r="IUN7" s="105"/>
      <c r="IUO7" s="105"/>
      <c r="IUP7" s="105"/>
      <c r="IUQ7" s="105"/>
      <c r="IUR7" s="105"/>
      <c r="IUS7" s="105"/>
      <c r="IUT7" s="105"/>
      <c r="IUU7" s="105"/>
      <c r="IUV7" s="105"/>
      <c r="IUW7" s="105"/>
      <c r="IUX7" s="105"/>
      <c r="IUY7" s="105"/>
      <c r="IUZ7" s="105"/>
      <c r="IVA7" s="105"/>
      <c r="IVB7" s="105"/>
      <c r="IVC7" s="105"/>
      <c r="IVD7" s="105"/>
      <c r="IVE7" s="105"/>
      <c r="IVF7" s="105"/>
      <c r="IVG7" s="105"/>
      <c r="IVH7" s="105"/>
      <c r="IVI7" s="105"/>
      <c r="IVJ7" s="105"/>
      <c r="IVK7" s="105"/>
      <c r="IVL7" s="105"/>
      <c r="IVM7" s="105"/>
      <c r="IVN7" s="105"/>
      <c r="IVO7" s="105"/>
      <c r="IVP7" s="105"/>
      <c r="IVQ7" s="105"/>
      <c r="IVR7" s="105"/>
      <c r="IVS7" s="105"/>
      <c r="IVT7" s="105"/>
      <c r="IVU7" s="105"/>
      <c r="IVV7" s="105"/>
      <c r="IVW7" s="105"/>
      <c r="IVX7" s="105"/>
      <c r="IVY7" s="105"/>
      <c r="IVZ7" s="105"/>
      <c r="IWA7" s="105"/>
      <c r="IWB7" s="105"/>
      <c r="IWC7" s="105"/>
      <c r="IWD7" s="105"/>
      <c r="IWE7" s="105"/>
      <c r="IWF7" s="105"/>
      <c r="IWG7" s="105"/>
      <c r="IWH7" s="105"/>
      <c r="IWI7" s="105"/>
      <c r="IWJ7" s="105"/>
      <c r="IWK7" s="105"/>
      <c r="IWL7" s="105"/>
      <c r="IWM7" s="105"/>
      <c r="IWN7" s="105"/>
      <c r="IWO7" s="105"/>
      <c r="IWP7" s="105"/>
      <c r="IWQ7" s="105"/>
      <c r="IWR7" s="105"/>
      <c r="IWS7" s="105"/>
      <c r="IWT7" s="105"/>
      <c r="IWU7" s="105"/>
      <c r="IWV7" s="105"/>
      <c r="IWW7" s="105"/>
      <c r="IWX7" s="105"/>
      <c r="IWY7" s="105"/>
      <c r="IWZ7" s="105"/>
      <c r="IXA7" s="105"/>
      <c r="IXB7" s="105"/>
      <c r="IXC7" s="105"/>
      <c r="IXD7" s="105"/>
      <c r="IXE7" s="105"/>
      <c r="IXF7" s="105"/>
      <c r="IXG7" s="105"/>
      <c r="IXH7" s="105"/>
      <c r="IXI7" s="105"/>
      <c r="IXJ7" s="105"/>
      <c r="IXK7" s="105"/>
      <c r="IXL7" s="105"/>
      <c r="IXM7" s="105"/>
      <c r="IXN7" s="105"/>
      <c r="IXO7" s="105"/>
      <c r="IXP7" s="105"/>
      <c r="IXQ7" s="105"/>
      <c r="IXR7" s="105"/>
      <c r="IXS7" s="105"/>
      <c r="IXT7" s="105"/>
      <c r="IXU7" s="105"/>
      <c r="IXV7" s="105"/>
      <c r="IXW7" s="105"/>
      <c r="IXX7" s="105"/>
      <c r="IXY7" s="105"/>
      <c r="IXZ7" s="105"/>
      <c r="IYA7" s="105"/>
      <c r="IYB7" s="105"/>
      <c r="IYC7" s="105"/>
      <c r="IYD7" s="105"/>
      <c r="IYE7" s="105"/>
      <c r="IYF7" s="105"/>
      <c r="IYG7" s="105"/>
      <c r="IYH7" s="105"/>
      <c r="IYI7" s="105"/>
      <c r="IYJ7" s="105"/>
      <c r="IYK7" s="105"/>
      <c r="IYL7" s="105"/>
      <c r="IYM7" s="105"/>
      <c r="IYN7" s="105"/>
      <c r="IYO7" s="105"/>
      <c r="IYP7" s="105"/>
      <c r="IYQ7" s="105"/>
      <c r="IYR7" s="105"/>
      <c r="IYS7" s="105"/>
      <c r="IYT7" s="105"/>
      <c r="IYU7" s="105"/>
      <c r="IYV7" s="105"/>
      <c r="IYW7" s="105"/>
      <c r="IYX7" s="105"/>
      <c r="IYY7" s="105"/>
      <c r="IYZ7" s="105"/>
      <c r="IZA7" s="105"/>
      <c r="IZB7" s="105"/>
      <c r="IZC7" s="105"/>
      <c r="IZD7" s="105"/>
      <c r="IZE7" s="105"/>
      <c r="IZF7" s="105"/>
      <c r="IZG7" s="105"/>
      <c r="IZH7" s="105"/>
      <c r="IZI7" s="105"/>
      <c r="IZJ7" s="105"/>
      <c r="IZK7" s="105"/>
      <c r="IZL7" s="105"/>
      <c r="IZM7" s="105"/>
      <c r="IZN7" s="105"/>
      <c r="IZO7" s="105"/>
      <c r="IZP7" s="105"/>
      <c r="IZQ7" s="105"/>
      <c r="IZR7" s="105"/>
      <c r="IZS7" s="105"/>
      <c r="IZT7" s="105"/>
      <c r="IZU7" s="105"/>
      <c r="IZV7" s="105"/>
      <c r="IZW7" s="105"/>
      <c r="IZX7" s="105"/>
      <c r="IZY7" s="105"/>
      <c r="IZZ7" s="105"/>
      <c r="JAA7" s="105"/>
      <c r="JAB7" s="105"/>
      <c r="JAC7" s="105"/>
      <c r="JAD7" s="105"/>
      <c r="JAE7" s="105"/>
      <c r="JAF7" s="105"/>
      <c r="JAG7" s="105"/>
      <c r="JAH7" s="105"/>
      <c r="JAI7" s="105"/>
      <c r="JAJ7" s="105"/>
      <c r="JAK7" s="105"/>
      <c r="JAL7" s="105"/>
      <c r="JAM7" s="105"/>
      <c r="JAN7" s="105"/>
      <c r="JAO7" s="105"/>
      <c r="JAP7" s="105"/>
      <c r="JAQ7" s="105"/>
      <c r="JAR7" s="105"/>
      <c r="JAS7" s="105"/>
      <c r="JAT7" s="105"/>
      <c r="JAU7" s="105"/>
      <c r="JAV7" s="105"/>
      <c r="JAW7" s="105"/>
      <c r="JAX7" s="105"/>
      <c r="JAY7" s="105"/>
      <c r="JAZ7" s="105"/>
      <c r="JBA7" s="105"/>
      <c r="JBB7" s="105"/>
      <c r="JBC7" s="105"/>
      <c r="JBD7" s="105"/>
      <c r="JBE7" s="105"/>
      <c r="JBF7" s="105"/>
      <c r="JBG7" s="105"/>
      <c r="JBH7" s="105"/>
      <c r="JBI7" s="105"/>
      <c r="JBJ7" s="105"/>
      <c r="JBK7" s="105"/>
      <c r="JBL7" s="105"/>
      <c r="JBM7" s="105"/>
      <c r="JBN7" s="105"/>
      <c r="JBO7" s="105"/>
      <c r="JBP7" s="105"/>
      <c r="JBQ7" s="105"/>
      <c r="JBR7" s="105"/>
      <c r="JBS7" s="105"/>
      <c r="JBT7" s="105"/>
      <c r="JBU7" s="105"/>
      <c r="JBV7" s="105"/>
      <c r="JBW7" s="105"/>
      <c r="JBX7" s="105"/>
      <c r="JBY7" s="105"/>
      <c r="JBZ7" s="105"/>
      <c r="JCA7" s="105"/>
      <c r="JCB7" s="105"/>
      <c r="JCC7" s="105"/>
      <c r="JCD7" s="105"/>
      <c r="JCE7" s="105"/>
      <c r="JCF7" s="105"/>
      <c r="JCG7" s="105"/>
      <c r="JCH7" s="105"/>
      <c r="JCI7" s="105"/>
      <c r="JCJ7" s="105"/>
      <c r="JCK7" s="105"/>
      <c r="JCL7" s="105"/>
      <c r="JCM7" s="105"/>
      <c r="JCN7" s="105"/>
      <c r="JCO7" s="105"/>
      <c r="JCP7" s="105"/>
      <c r="JCQ7" s="105"/>
      <c r="JCR7" s="105"/>
      <c r="JCS7" s="105"/>
      <c r="JCT7" s="105"/>
      <c r="JCU7" s="105"/>
      <c r="JCV7" s="105"/>
      <c r="JCW7" s="105"/>
      <c r="JCX7" s="105"/>
      <c r="JCY7" s="105"/>
      <c r="JCZ7" s="105"/>
      <c r="JDA7" s="105"/>
      <c r="JDB7" s="105"/>
      <c r="JDC7" s="105"/>
      <c r="JDD7" s="105"/>
      <c r="JDE7" s="105"/>
      <c r="JDF7" s="105"/>
      <c r="JDG7" s="105"/>
      <c r="JDH7" s="105"/>
      <c r="JDI7" s="105"/>
      <c r="JDJ7" s="105"/>
      <c r="JDK7" s="105"/>
      <c r="JDL7" s="105"/>
      <c r="JDM7" s="105"/>
      <c r="JDN7" s="105"/>
      <c r="JDO7" s="105"/>
      <c r="JDP7" s="105"/>
      <c r="JDQ7" s="105"/>
      <c r="JDR7" s="105"/>
      <c r="JDS7" s="105"/>
      <c r="JDT7" s="105"/>
      <c r="JDU7" s="105"/>
      <c r="JDV7" s="105"/>
      <c r="JDW7" s="105"/>
      <c r="JDX7" s="105"/>
      <c r="JDY7" s="105"/>
      <c r="JDZ7" s="105"/>
      <c r="JEA7" s="105"/>
      <c r="JEB7" s="105"/>
      <c r="JEC7" s="105"/>
      <c r="JED7" s="105"/>
      <c r="JEE7" s="105"/>
      <c r="JEF7" s="105"/>
      <c r="JEG7" s="105"/>
      <c r="JEH7" s="105"/>
      <c r="JEI7" s="105"/>
      <c r="JEJ7" s="105"/>
      <c r="JEK7" s="105"/>
      <c r="JEL7" s="105"/>
      <c r="JEM7" s="105"/>
      <c r="JEN7" s="105"/>
      <c r="JEO7" s="105"/>
      <c r="JEP7" s="105"/>
      <c r="JEQ7" s="105"/>
      <c r="JER7" s="105"/>
      <c r="JES7" s="105"/>
      <c r="JET7" s="105"/>
      <c r="JEU7" s="105"/>
      <c r="JEV7" s="105"/>
      <c r="JEW7" s="105"/>
      <c r="JEX7" s="105"/>
      <c r="JEY7" s="105"/>
      <c r="JEZ7" s="105"/>
      <c r="JFA7" s="105"/>
      <c r="JFB7" s="105"/>
      <c r="JFC7" s="105"/>
      <c r="JFD7" s="105"/>
      <c r="JFE7" s="105"/>
      <c r="JFF7" s="105"/>
      <c r="JFG7" s="105"/>
      <c r="JFH7" s="105"/>
      <c r="JFI7" s="105"/>
      <c r="JFJ7" s="105"/>
      <c r="JFK7" s="105"/>
      <c r="JFL7" s="105"/>
      <c r="JFM7" s="105"/>
      <c r="JFN7" s="105"/>
      <c r="JFO7" s="105"/>
      <c r="JFP7" s="105"/>
      <c r="JFQ7" s="105"/>
      <c r="JFR7" s="105"/>
      <c r="JFS7" s="105"/>
      <c r="JFT7" s="105"/>
      <c r="JFU7" s="105"/>
      <c r="JFV7" s="105"/>
      <c r="JFW7" s="105"/>
      <c r="JFX7" s="105"/>
      <c r="JFY7" s="105"/>
      <c r="JFZ7" s="105"/>
      <c r="JGA7" s="105"/>
      <c r="JGB7" s="105"/>
      <c r="JGC7" s="105"/>
      <c r="JGD7" s="105"/>
      <c r="JGE7" s="105"/>
      <c r="JGF7" s="105"/>
      <c r="JGG7" s="105"/>
      <c r="JGH7" s="105"/>
      <c r="JGI7" s="105"/>
      <c r="JGJ7" s="105"/>
      <c r="JGK7" s="105"/>
      <c r="JGL7" s="105"/>
      <c r="JGM7" s="105"/>
      <c r="JGN7" s="105"/>
      <c r="JGO7" s="105"/>
      <c r="JGP7" s="105"/>
      <c r="JGQ7" s="105"/>
      <c r="JGR7" s="105"/>
      <c r="JGS7" s="105"/>
      <c r="JGT7" s="105"/>
      <c r="JGU7" s="105"/>
      <c r="JGV7" s="105"/>
      <c r="JGW7" s="105"/>
      <c r="JGX7" s="105"/>
      <c r="JGY7" s="105"/>
      <c r="JGZ7" s="105"/>
      <c r="JHA7" s="105"/>
      <c r="JHB7" s="105"/>
      <c r="JHC7" s="105"/>
      <c r="JHD7" s="105"/>
      <c r="JHE7" s="105"/>
      <c r="JHF7" s="105"/>
      <c r="JHG7" s="105"/>
      <c r="JHH7" s="105"/>
      <c r="JHI7" s="105"/>
      <c r="JHJ7" s="105"/>
      <c r="JHK7" s="105"/>
      <c r="JHL7" s="105"/>
      <c r="JHM7" s="105"/>
      <c r="JHN7" s="105"/>
      <c r="JHO7" s="105"/>
      <c r="JHP7" s="105"/>
      <c r="JHQ7" s="105"/>
      <c r="JHR7" s="105"/>
      <c r="JHS7" s="105"/>
      <c r="JHT7" s="105"/>
      <c r="JHU7" s="105"/>
      <c r="JHV7" s="105"/>
      <c r="JHW7" s="105"/>
      <c r="JHX7" s="105"/>
      <c r="JHY7" s="105"/>
      <c r="JHZ7" s="105"/>
      <c r="JIA7" s="105"/>
      <c r="JIB7" s="105"/>
      <c r="JIC7" s="105"/>
      <c r="JID7" s="105"/>
      <c r="JIE7" s="105"/>
      <c r="JIF7" s="105"/>
      <c r="JIG7" s="105"/>
      <c r="JIH7" s="105"/>
      <c r="JII7" s="105"/>
      <c r="JIJ7" s="105"/>
      <c r="JIK7" s="105"/>
      <c r="JIL7" s="105"/>
      <c r="JIM7" s="105"/>
      <c r="JIN7" s="105"/>
      <c r="JIO7" s="105"/>
      <c r="JIP7" s="105"/>
      <c r="JIQ7" s="105"/>
      <c r="JIR7" s="105"/>
      <c r="JIS7" s="105"/>
      <c r="JIT7" s="105"/>
      <c r="JIU7" s="105"/>
      <c r="JIV7" s="105"/>
      <c r="JIW7" s="105"/>
      <c r="JIX7" s="105"/>
      <c r="JIY7" s="105"/>
      <c r="JIZ7" s="105"/>
      <c r="JJA7" s="105"/>
      <c r="JJB7" s="105"/>
      <c r="JJC7" s="105"/>
      <c r="JJD7" s="105"/>
      <c r="JJE7" s="105"/>
      <c r="JJF7" s="105"/>
      <c r="JJG7" s="105"/>
      <c r="JJH7" s="105"/>
      <c r="JJI7" s="105"/>
      <c r="JJJ7" s="105"/>
      <c r="JJK7" s="105"/>
      <c r="JJL7" s="105"/>
      <c r="JJM7" s="105"/>
      <c r="JJN7" s="105"/>
      <c r="JJO7" s="105"/>
      <c r="JJP7" s="105"/>
      <c r="JJQ7" s="105"/>
      <c r="JJR7" s="105"/>
      <c r="JJS7" s="105"/>
      <c r="JJT7" s="105"/>
      <c r="JJU7" s="105"/>
      <c r="JJV7" s="105"/>
      <c r="JJW7" s="105"/>
      <c r="JJX7" s="105"/>
      <c r="JJY7" s="105"/>
      <c r="JJZ7" s="105"/>
      <c r="JKA7" s="105"/>
      <c r="JKB7" s="105"/>
      <c r="JKC7" s="105"/>
      <c r="JKD7" s="105"/>
      <c r="JKE7" s="105"/>
      <c r="JKF7" s="105"/>
      <c r="JKG7" s="105"/>
      <c r="JKH7" s="105"/>
      <c r="JKI7" s="105"/>
      <c r="JKJ7" s="105"/>
      <c r="JKK7" s="105"/>
      <c r="JKL7" s="105"/>
      <c r="JKM7" s="105"/>
      <c r="JKN7" s="105"/>
      <c r="JKO7" s="105"/>
      <c r="JKP7" s="105"/>
      <c r="JKQ7" s="105"/>
      <c r="JKR7" s="105"/>
      <c r="JKS7" s="105"/>
      <c r="JKT7" s="105"/>
      <c r="JKU7" s="105"/>
      <c r="JKV7" s="105"/>
      <c r="JKW7" s="105"/>
      <c r="JKX7" s="105"/>
      <c r="JKY7" s="105"/>
      <c r="JKZ7" s="105"/>
      <c r="JLA7" s="105"/>
      <c r="JLB7" s="105"/>
      <c r="JLC7" s="105"/>
      <c r="JLD7" s="105"/>
      <c r="JLE7" s="105"/>
      <c r="JLF7" s="105"/>
      <c r="JLG7" s="105"/>
      <c r="JLH7" s="105"/>
      <c r="JLI7" s="105"/>
      <c r="JLJ7" s="105"/>
      <c r="JLK7" s="105"/>
      <c r="JLL7" s="105"/>
      <c r="JLM7" s="105"/>
      <c r="JLN7" s="105"/>
      <c r="JLO7" s="105"/>
      <c r="JLP7" s="105"/>
      <c r="JLQ7" s="105"/>
      <c r="JLR7" s="105"/>
      <c r="JLS7" s="105"/>
      <c r="JLT7" s="105"/>
      <c r="JLU7" s="105"/>
      <c r="JLV7" s="105"/>
      <c r="JLW7" s="105"/>
      <c r="JLX7" s="105"/>
      <c r="JLY7" s="105"/>
      <c r="JLZ7" s="105"/>
      <c r="JMA7" s="105"/>
      <c r="JMB7" s="105"/>
      <c r="JMC7" s="105"/>
      <c r="JMD7" s="105"/>
      <c r="JME7" s="105"/>
      <c r="JMF7" s="105"/>
      <c r="JMG7" s="105"/>
      <c r="JMH7" s="105"/>
      <c r="JMI7" s="105"/>
      <c r="JMJ7" s="105"/>
      <c r="JMK7" s="105"/>
      <c r="JML7" s="105"/>
      <c r="JMM7" s="105"/>
      <c r="JMN7" s="105"/>
      <c r="JMO7" s="105"/>
      <c r="JMP7" s="105"/>
      <c r="JMQ7" s="105"/>
      <c r="JMR7" s="105"/>
      <c r="JMS7" s="105"/>
      <c r="JMT7" s="105"/>
      <c r="JMU7" s="105"/>
      <c r="JMV7" s="105"/>
      <c r="JMW7" s="105"/>
      <c r="JMX7" s="105"/>
      <c r="JMY7" s="105"/>
      <c r="JMZ7" s="105"/>
      <c r="JNA7" s="105"/>
      <c r="JNB7" s="105"/>
      <c r="JNC7" s="105"/>
      <c r="JND7" s="105"/>
      <c r="JNE7" s="105"/>
      <c r="JNF7" s="105"/>
      <c r="JNG7" s="105"/>
      <c r="JNH7" s="105"/>
      <c r="JNI7" s="105"/>
      <c r="JNJ7" s="105"/>
      <c r="JNK7" s="105"/>
      <c r="JNL7" s="105"/>
      <c r="JNM7" s="105"/>
      <c r="JNN7" s="105"/>
      <c r="JNO7" s="105"/>
      <c r="JNP7" s="105"/>
      <c r="JNQ7" s="105"/>
      <c r="JNR7" s="105"/>
      <c r="JNS7" s="105"/>
      <c r="JNT7" s="105"/>
      <c r="JNU7" s="105"/>
      <c r="JNV7" s="105"/>
      <c r="JNW7" s="105"/>
      <c r="JNX7" s="105"/>
      <c r="JNY7" s="105"/>
      <c r="JNZ7" s="105"/>
      <c r="JOA7" s="105"/>
      <c r="JOB7" s="105"/>
      <c r="JOC7" s="105"/>
      <c r="JOD7" s="105"/>
      <c r="JOE7" s="105"/>
      <c r="JOF7" s="105"/>
      <c r="JOG7" s="105"/>
      <c r="JOH7" s="105"/>
      <c r="JOI7" s="105"/>
      <c r="JOJ7" s="105"/>
      <c r="JOK7" s="105"/>
      <c r="JOL7" s="105"/>
      <c r="JOM7" s="105"/>
      <c r="JON7" s="105"/>
      <c r="JOO7" s="105"/>
      <c r="JOP7" s="105"/>
      <c r="JOQ7" s="105"/>
      <c r="JOR7" s="105"/>
      <c r="JOS7" s="105"/>
      <c r="JOT7" s="105"/>
      <c r="JOU7" s="105"/>
      <c r="JOV7" s="105"/>
      <c r="JOW7" s="105"/>
      <c r="JOX7" s="105"/>
      <c r="JOY7" s="105"/>
      <c r="JOZ7" s="105"/>
      <c r="JPA7" s="105"/>
      <c r="JPB7" s="105"/>
      <c r="JPC7" s="105"/>
      <c r="JPD7" s="105"/>
      <c r="JPE7" s="105"/>
      <c r="JPF7" s="105"/>
      <c r="JPG7" s="105"/>
      <c r="JPH7" s="105"/>
      <c r="JPI7" s="105"/>
      <c r="JPJ7" s="105"/>
      <c r="JPK7" s="105"/>
      <c r="JPL7" s="105"/>
      <c r="JPM7" s="105"/>
      <c r="JPN7" s="105"/>
      <c r="JPO7" s="105"/>
      <c r="JPP7" s="105"/>
      <c r="JPQ7" s="105"/>
      <c r="JPR7" s="105"/>
      <c r="JPS7" s="105"/>
      <c r="JPT7" s="105"/>
      <c r="JPU7" s="105"/>
      <c r="JPV7" s="105"/>
      <c r="JPW7" s="105"/>
      <c r="JPX7" s="105"/>
      <c r="JPY7" s="105"/>
      <c r="JPZ7" s="105"/>
      <c r="JQA7" s="105"/>
      <c r="JQB7" s="105"/>
      <c r="JQC7" s="105"/>
      <c r="JQD7" s="105"/>
      <c r="JQE7" s="105"/>
      <c r="JQF7" s="105"/>
      <c r="JQG7" s="105"/>
      <c r="JQH7" s="105"/>
      <c r="JQI7" s="105"/>
      <c r="JQJ7" s="105"/>
      <c r="JQK7" s="105"/>
      <c r="JQL7" s="105"/>
      <c r="JQM7" s="105"/>
      <c r="JQN7" s="105"/>
      <c r="JQO7" s="105"/>
      <c r="JQP7" s="105"/>
      <c r="JQQ7" s="105"/>
      <c r="JQR7" s="105"/>
      <c r="JQS7" s="105"/>
      <c r="JQT7" s="105"/>
      <c r="JQU7" s="105"/>
      <c r="JQV7" s="105"/>
      <c r="JQW7" s="105"/>
      <c r="JQX7" s="105"/>
      <c r="JQY7" s="105"/>
      <c r="JQZ7" s="105"/>
      <c r="JRA7" s="105"/>
      <c r="JRB7" s="105"/>
      <c r="JRC7" s="105"/>
      <c r="JRD7" s="105"/>
      <c r="JRE7" s="105"/>
      <c r="JRF7" s="105"/>
      <c r="JRG7" s="105"/>
      <c r="JRH7" s="105"/>
      <c r="JRI7" s="105"/>
      <c r="JRJ7" s="105"/>
      <c r="JRK7" s="105"/>
      <c r="JRL7" s="105"/>
      <c r="JRM7" s="105"/>
      <c r="JRN7" s="105"/>
      <c r="JRO7" s="105"/>
      <c r="JRP7" s="105"/>
      <c r="JRQ7" s="105"/>
      <c r="JRR7" s="105"/>
      <c r="JRS7" s="105"/>
      <c r="JRT7" s="105"/>
      <c r="JRU7" s="105"/>
      <c r="JRV7" s="105"/>
      <c r="JRW7" s="105"/>
      <c r="JRX7" s="105"/>
      <c r="JRY7" s="105"/>
      <c r="JRZ7" s="105"/>
      <c r="JSA7" s="105"/>
      <c r="JSB7" s="105"/>
      <c r="JSC7" s="105"/>
      <c r="JSD7" s="105"/>
      <c r="JSE7" s="105"/>
      <c r="JSF7" s="105"/>
      <c r="JSG7" s="105"/>
      <c r="JSH7" s="105"/>
      <c r="JSI7" s="105"/>
      <c r="JSJ7" s="105"/>
      <c r="JSK7" s="105"/>
      <c r="JSL7" s="105"/>
      <c r="JSM7" s="105"/>
      <c r="JSN7" s="105"/>
      <c r="JSO7" s="105"/>
      <c r="JSP7" s="105"/>
      <c r="JSQ7" s="105"/>
      <c r="JSR7" s="105"/>
      <c r="JSS7" s="105"/>
      <c r="JST7" s="105"/>
      <c r="JSU7" s="105"/>
      <c r="JSV7" s="105"/>
      <c r="JSW7" s="105"/>
      <c r="JSX7" s="105"/>
      <c r="JSY7" s="105"/>
      <c r="JSZ7" s="105"/>
      <c r="JTA7" s="105"/>
      <c r="JTB7" s="105"/>
      <c r="JTC7" s="105"/>
      <c r="JTD7" s="105"/>
      <c r="JTE7" s="105"/>
      <c r="JTF7" s="105"/>
      <c r="JTG7" s="105"/>
      <c r="JTH7" s="105"/>
      <c r="JTI7" s="105"/>
      <c r="JTJ7" s="105"/>
      <c r="JTK7" s="105"/>
      <c r="JTL7" s="105"/>
      <c r="JTM7" s="105"/>
      <c r="JTN7" s="105"/>
      <c r="JTO7" s="105"/>
      <c r="JTP7" s="105"/>
      <c r="JTQ7" s="105"/>
      <c r="JTR7" s="105"/>
      <c r="JTS7" s="105"/>
      <c r="JTT7" s="105"/>
      <c r="JTU7" s="105"/>
      <c r="JTV7" s="105"/>
      <c r="JTW7" s="105"/>
      <c r="JTX7" s="105"/>
      <c r="JTY7" s="105"/>
      <c r="JTZ7" s="105"/>
      <c r="JUA7" s="105"/>
      <c r="JUB7" s="105"/>
      <c r="JUC7" s="105"/>
      <c r="JUD7" s="105"/>
      <c r="JUE7" s="105"/>
      <c r="JUF7" s="105"/>
      <c r="JUG7" s="105"/>
      <c r="JUH7" s="105"/>
      <c r="JUI7" s="105"/>
      <c r="JUJ7" s="105"/>
      <c r="JUK7" s="105"/>
      <c r="JUL7" s="105"/>
      <c r="JUM7" s="105"/>
      <c r="JUN7" s="105"/>
      <c r="JUO7" s="105"/>
      <c r="JUP7" s="105"/>
      <c r="JUQ7" s="105"/>
      <c r="JUR7" s="105"/>
      <c r="JUS7" s="105"/>
      <c r="JUT7" s="105"/>
      <c r="JUU7" s="105"/>
      <c r="JUV7" s="105"/>
      <c r="JUW7" s="105"/>
      <c r="JUX7" s="105"/>
      <c r="JUY7" s="105"/>
      <c r="JUZ7" s="105"/>
      <c r="JVA7" s="105"/>
      <c r="JVB7" s="105"/>
      <c r="JVC7" s="105"/>
      <c r="JVD7" s="105"/>
      <c r="JVE7" s="105"/>
      <c r="JVF7" s="105"/>
      <c r="JVG7" s="105"/>
      <c r="JVH7" s="105"/>
      <c r="JVI7" s="105"/>
      <c r="JVJ7" s="105"/>
      <c r="JVK7" s="105"/>
      <c r="JVL7" s="105"/>
      <c r="JVM7" s="105"/>
      <c r="JVN7" s="105"/>
      <c r="JVO7" s="105"/>
      <c r="JVP7" s="105"/>
      <c r="JVQ7" s="105"/>
      <c r="JVR7" s="105"/>
      <c r="JVS7" s="105"/>
      <c r="JVT7" s="105"/>
      <c r="JVU7" s="105"/>
      <c r="JVV7" s="105"/>
      <c r="JVW7" s="105"/>
      <c r="JVX7" s="105"/>
      <c r="JVY7" s="105"/>
      <c r="JVZ7" s="105"/>
      <c r="JWA7" s="105"/>
      <c r="JWB7" s="105"/>
      <c r="JWC7" s="105"/>
      <c r="JWD7" s="105"/>
      <c r="JWE7" s="105"/>
      <c r="JWF7" s="105"/>
      <c r="JWG7" s="105"/>
      <c r="JWH7" s="105"/>
      <c r="JWI7" s="105"/>
      <c r="JWJ7" s="105"/>
      <c r="JWK7" s="105"/>
      <c r="JWL7" s="105"/>
      <c r="JWM7" s="105"/>
      <c r="JWN7" s="105"/>
      <c r="JWO7" s="105"/>
      <c r="JWP7" s="105"/>
      <c r="JWQ7" s="105"/>
      <c r="JWR7" s="105"/>
      <c r="JWS7" s="105"/>
      <c r="JWT7" s="105"/>
      <c r="JWU7" s="105"/>
      <c r="JWV7" s="105"/>
      <c r="JWW7" s="105"/>
      <c r="JWX7" s="105"/>
      <c r="JWY7" s="105"/>
      <c r="JWZ7" s="105"/>
      <c r="JXA7" s="105"/>
      <c r="JXB7" s="105"/>
      <c r="JXC7" s="105"/>
      <c r="JXD7" s="105"/>
      <c r="JXE7" s="105"/>
      <c r="JXF7" s="105"/>
      <c r="JXG7" s="105"/>
      <c r="JXH7" s="105"/>
      <c r="JXI7" s="105"/>
      <c r="JXJ7" s="105"/>
      <c r="JXK7" s="105"/>
      <c r="JXL7" s="105"/>
      <c r="JXM7" s="105"/>
      <c r="JXN7" s="105"/>
      <c r="JXO7" s="105"/>
      <c r="JXP7" s="105"/>
      <c r="JXQ7" s="105"/>
      <c r="JXR7" s="105"/>
      <c r="JXS7" s="105"/>
      <c r="JXT7" s="105"/>
      <c r="JXU7" s="105"/>
      <c r="JXV7" s="105"/>
      <c r="JXW7" s="105"/>
      <c r="JXX7" s="105"/>
      <c r="JXY7" s="105"/>
      <c r="JXZ7" s="105"/>
      <c r="JYA7" s="105"/>
      <c r="JYB7" s="105"/>
      <c r="JYC7" s="105"/>
      <c r="JYD7" s="105"/>
      <c r="JYE7" s="105"/>
      <c r="JYF7" s="105"/>
      <c r="JYG7" s="105"/>
      <c r="JYH7" s="105"/>
      <c r="JYI7" s="105"/>
      <c r="JYJ7" s="105"/>
      <c r="JYK7" s="105"/>
      <c r="JYL7" s="105"/>
      <c r="JYM7" s="105"/>
      <c r="JYN7" s="105"/>
      <c r="JYO7" s="105"/>
      <c r="JYP7" s="105"/>
      <c r="JYQ7" s="105"/>
      <c r="JYR7" s="105"/>
      <c r="JYS7" s="105"/>
      <c r="JYT7" s="105"/>
      <c r="JYU7" s="105"/>
      <c r="JYV7" s="105"/>
      <c r="JYW7" s="105"/>
      <c r="JYX7" s="105"/>
      <c r="JYY7" s="105"/>
      <c r="JYZ7" s="105"/>
      <c r="JZA7" s="105"/>
      <c r="JZB7" s="105"/>
      <c r="JZC7" s="105"/>
      <c r="JZD7" s="105"/>
      <c r="JZE7" s="105"/>
      <c r="JZF7" s="105"/>
      <c r="JZG7" s="105"/>
      <c r="JZH7" s="105"/>
      <c r="JZI7" s="105"/>
      <c r="JZJ7" s="105"/>
      <c r="JZK7" s="105"/>
      <c r="JZL7" s="105"/>
      <c r="JZM7" s="105"/>
      <c r="JZN7" s="105"/>
      <c r="JZO7" s="105"/>
      <c r="JZP7" s="105"/>
      <c r="JZQ7" s="105"/>
      <c r="JZR7" s="105"/>
      <c r="JZS7" s="105"/>
      <c r="JZT7" s="105"/>
      <c r="JZU7" s="105"/>
      <c r="JZV7" s="105"/>
      <c r="JZW7" s="105"/>
      <c r="JZX7" s="105"/>
      <c r="JZY7" s="105"/>
      <c r="JZZ7" s="105"/>
      <c r="KAA7" s="105"/>
      <c r="KAB7" s="105"/>
      <c r="KAC7" s="105"/>
      <c r="KAD7" s="105"/>
      <c r="KAE7" s="105"/>
      <c r="KAF7" s="105"/>
      <c r="KAG7" s="105"/>
      <c r="KAH7" s="105"/>
      <c r="KAI7" s="105"/>
      <c r="KAJ7" s="105"/>
      <c r="KAK7" s="105"/>
      <c r="KAL7" s="105"/>
      <c r="KAM7" s="105"/>
      <c r="KAN7" s="105"/>
      <c r="KAO7" s="105"/>
      <c r="KAP7" s="105"/>
      <c r="KAQ7" s="105"/>
      <c r="KAR7" s="105"/>
      <c r="KAS7" s="105"/>
      <c r="KAT7" s="105"/>
      <c r="KAU7" s="105"/>
      <c r="KAV7" s="105"/>
      <c r="KAW7" s="105"/>
      <c r="KAX7" s="105"/>
      <c r="KAY7" s="105"/>
      <c r="KAZ7" s="105"/>
      <c r="KBA7" s="105"/>
      <c r="KBB7" s="105"/>
      <c r="KBC7" s="105"/>
      <c r="KBD7" s="105"/>
      <c r="KBE7" s="105"/>
      <c r="KBF7" s="105"/>
      <c r="KBG7" s="105"/>
      <c r="KBH7" s="105"/>
      <c r="KBI7" s="105"/>
      <c r="KBJ7" s="105"/>
      <c r="KBK7" s="105"/>
      <c r="KBL7" s="105"/>
      <c r="KBM7" s="105"/>
      <c r="KBN7" s="105"/>
      <c r="KBO7" s="105"/>
      <c r="KBP7" s="105"/>
      <c r="KBQ7" s="105"/>
      <c r="KBR7" s="105"/>
      <c r="KBS7" s="105"/>
      <c r="KBT7" s="105"/>
      <c r="KBU7" s="105"/>
      <c r="KBV7" s="105"/>
      <c r="KBW7" s="105"/>
      <c r="KBX7" s="105"/>
      <c r="KBY7" s="105"/>
      <c r="KBZ7" s="105"/>
      <c r="KCA7" s="105"/>
      <c r="KCB7" s="105"/>
      <c r="KCC7" s="105"/>
      <c r="KCD7" s="105"/>
      <c r="KCE7" s="105"/>
      <c r="KCF7" s="105"/>
      <c r="KCG7" s="105"/>
      <c r="KCH7" s="105"/>
      <c r="KCI7" s="105"/>
      <c r="KCJ7" s="105"/>
      <c r="KCK7" s="105"/>
      <c r="KCL7" s="105"/>
      <c r="KCM7" s="105"/>
      <c r="KCN7" s="105"/>
      <c r="KCO7" s="105"/>
      <c r="KCP7" s="105"/>
      <c r="KCQ7" s="105"/>
      <c r="KCR7" s="105"/>
      <c r="KCS7" s="105"/>
      <c r="KCT7" s="105"/>
      <c r="KCU7" s="105"/>
      <c r="KCV7" s="105"/>
      <c r="KCW7" s="105"/>
      <c r="KCX7" s="105"/>
      <c r="KCY7" s="105"/>
      <c r="KCZ7" s="105"/>
      <c r="KDA7" s="105"/>
      <c r="KDB7" s="105"/>
      <c r="KDC7" s="105"/>
      <c r="KDD7" s="105"/>
      <c r="KDE7" s="105"/>
      <c r="KDF7" s="105"/>
      <c r="KDG7" s="105"/>
      <c r="KDH7" s="105"/>
      <c r="KDI7" s="105"/>
      <c r="KDJ7" s="105"/>
      <c r="KDK7" s="105"/>
      <c r="KDL7" s="105"/>
      <c r="KDM7" s="105"/>
      <c r="KDN7" s="105"/>
      <c r="KDO7" s="105"/>
      <c r="KDP7" s="105"/>
      <c r="KDQ7" s="105"/>
      <c r="KDR7" s="105"/>
      <c r="KDS7" s="105"/>
      <c r="KDT7" s="105"/>
      <c r="KDU7" s="105"/>
      <c r="KDV7" s="105"/>
      <c r="KDW7" s="105"/>
      <c r="KDX7" s="105"/>
      <c r="KDY7" s="105"/>
      <c r="KDZ7" s="105"/>
      <c r="KEA7" s="105"/>
      <c r="KEB7" s="105"/>
      <c r="KEC7" s="105"/>
      <c r="KED7" s="105"/>
      <c r="KEE7" s="105"/>
      <c r="KEF7" s="105"/>
      <c r="KEG7" s="105"/>
      <c r="KEH7" s="105"/>
      <c r="KEI7" s="105"/>
      <c r="KEJ7" s="105"/>
      <c r="KEK7" s="105"/>
      <c r="KEL7" s="105"/>
      <c r="KEM7" s="105"/>
      <c r="KEN7" s="105"/>
      <c r="KEO7" s="105"/>
      <c r="KEP7" s="105"/>
      <c r="KEQ7" s="105"/>
      <c r="KER7" s="105"/>
      <c r="KES7" s="105"/>
      <c r="KET7" s="105"/>
      <c r="KEU7" s="105"/>
      <c r="KEV7" s="105"/>
      <c r="KEW7" s="105"/>
      <c r="KEX7" s="105"/>
      <c r="KEY7" s="105"/>
      <c r="KEZ7" s="105"/>
      <c r="KFA7" s="105"/>
      <c r="KFB7" s="105"/>
      <c r="KFC7" s="105"/>
      <c r="KFD7" s="105"/>
      <c r="KFE7" s="105"/>
      <c r="KFF7" s="105"/>
      <c r="KFG7" s="105"/>
      <c r="KFH7" s="105"/>
      <c r="KFI7" s="105"/>
      <c r="KFJ7" s="105"/>
      <c r="KFK7" s="105"/>
      <c r="KFL7" s="105"/>
      <c r="KFM7" s="105"/>
      <c r="KFN7" s="105"/>
      <c r="KFO7" s="105"/>
      <c r="KFP7" s="105"/>
      <c r="KFQ7" s="105"/>
      <c r="KFR7" s="105"/>
      <c r="KFS7" s="105"/>
      <c r="KFT7" s="105"/>
      <c r="KFU7" s="105"/>
      <c r="KFV7" s="105"/>
      <c r="KFW7" s="105"/>
      <c r="KFX7" s="105"/>
      <c r="KFY7" s="105"/>
      <c r="KFZ7" s="105"/>
      <c r="KGA7" s="105"/>
      <c r="KGB7" s="105"/>
      <c r="KGC7" s="105"/>
      <c r="KGD7" s="105"/>
      <c r="KGE7" s="105"/>
      <c r="KGF7" s="105"/>
      <c r="KGG7" s="105"/>
      <c r="KGH7" s="105"/>
      <c r="KGI7" s="105"/>
      <c r="KGJ7" s="105"/>
      <c r="KGK7" s="105"/>
      <c r="KGL7" s="105"/>
      <c r="KGM7" s="105"/>
      <c r="KGN7" s="105"/>
      <c r="KGO7" s="105"/>
      <c r="KGP7" s="105"/>
      <c r="KGQ7" s="105"/>
      <c r="KGR7" s="105"/>
      <c r="KGS7" s="105"/>
      <c r="KGT7" s="105"/>
      <c r="KGU7" s="105"/>
      <c r="KGV7" s="105"/>
      <c r="KGW7" s="105"/>
      <c r="KGX7" s="105"/>
      <c r="KGY7" s="105"/>
      <c r="KGZ7" s="105"/>
      <c r="KHA7" s="105"/>
      <c r="KHB7" s="105"/>
      <c r="KHC7" s="105"/>
      <c r="KHD7" s="105"/>
      <c r="KHE7" s="105"/>
      <c r="KHF7" s="105"/>
      <c r="KHG7" s="105"/>
      <c r="KHH7" s="105"/>
      <c r="KHI7" s="105"/>
      <c r="KHJ7" s="105"/>
      <c r="KHK7" s="105"/>
      <c r="KHL7" s="105"/>
      <c r="KHM7" s="105"/>
      <c r="KHN7" s="105"/>
      <c r="KHO7" s="105"/>
      <c r="KHP7" s="105"/>
      <c r="KHQ7" s="105"/>
      <c r="KHR7" s="105"/>
      <c r="KHS7" s="105"/>
      <c r="KHT7" s="105"/>
      <c r="KHU7" s="105"/>
      <c r="KHV7" s="105"/>
      <c r="KHW7" s="105"/>
      <c r="KHX7" s="105"/>
      <c r="KHY7" s="105"/>
      <c r="KHZ7" s="105"/>
      <c r="KIA7" s="105"/>
      <c r="KIB7" s="105"/>
      <c r="KIC7" s="105"/>
      <c r="KID7" s="105"/>
      <c r="KIE7" s="105"/>
      <c r="KIF7" s="105"/>
      <c r="KIG7" s="105"/>
      <c r="KIH7" s="105"/>
      <c r="KII7" s="105"/>
      <c r="KIJ7" s="105"/>
      <c r="KIK7" s="105"/>
      <c r="KIL7" s="105"/>
      <c r="KIM7" s="105"/>
      <c r="KIN7" s="105"/>
      <c r="KIO7" s="105"/>
      <c r="KIP7" s="105"/>
      <c r="KIQ7" s="105"/>
      <c r="KIR7" s="105"/>
      <c r="KIS7" s="105"/>
      <c r="KIT7" s="105"/>
      <c r="KIU7" s="105"/>
      <c r="KIV7" s="105"/>
      <c r="KIW7" s="105"/>
      <c r="KIX7" s="105"/>
      <c r="KIY7" s="105"/>
      <c r="KIZ7" s="105"/>
      <c r="KJA7" s="105"/>
      <c r="KJB7" s="105"/>
      <c r="KJC7" s="105"/>
      <c r="KJD7" s="105"/>
      <c r="KJE7" s="105"/>
      <c r="KJF7" s="105"/>
      <c r="KJG7" s="105"/>
      <c r="KJH7" s="105"/>
      <c r="KJI7" s="105"/>
      <c r="KJJ7" s="105"/>
      <c r="KJK7" s="105"/>
      <c r="KJL7" s="105"/>
      <c r="KJM7" s="105"/>
      <c r="KJN7" s="105"/>
      <c r="KJO7" s="105"/>
      <c r="KJP7" s="105"/>
      <c r="KJQ7" s="105"/>
      <c r="KJR7" s="105"/>
      <c r="KJS7" s="105"/>
      <c r="KJT7" s="105"/>
      <c r="KJU7" s="105"/>
      <c r="KJV7" s="105"/>
      <c r="KJW7" s="105"/>
      <c r="KJX7" s="105"/>
      <c r="KJY7" s="105"/>
      <c r="KJZ7" s="105"/>
      <c r="KKA7" s="105"/>
      <c r="KKB7" s="105"/>
      <c r="KKC7" s="105"/>
      <c r="KKD7" s="105"/>
      <c r="KKE7" s="105"/>
      <c r="KKF7" s="105"/>
      <c r="KKG7" s="105"/>
      <c r="KKH7" s="105"/>
      <c r="KKI7" s="105"/>
      <c r="KKJ7" s="105"/>
      <c r="KKK7" s="105"/>
      <c r="KKL7" s="105"/>
      <c r="KKM7" s="105"/>
      <c r="KKN7" s="105"/>
      <c r="KKO7" s="105"/>
      <c r="KKP7" s="105"/>
      <c r="KKQ7" s="105"/>
      <c r="KKR7" s="105"/>
      <c r="KKS7" s="105"/>
      <c r="KKT7" s="105"/>
      <c r="KKU7" s="105"/>
      <c r="KKV7" s="105"/>
      <c r="KKW7" s="105"/>
      <c r="KKX7" s="105"/>
      <c r="KKY7" s="105"/>
      <c r="KKZ7" s="105"/>
      <c r="KLA7" s="105"/>
      <c r="KLB7" s="105"/>
      <c r="KLC7" s="105"/>
      <c r="KLD7" s="105"/>
      <c r="KLE7" s="105"/>
      <c r="KLF7" s="105"/>
      <c r="KLG7" s="105"/>
      <c r="KLH7" s="105"/>
      <c r="KLI7" s="105"/>
      <c r="KLJ7" s="105"/>
      <c r="KLK7" s="105"/>
      <c r="KLL7" s="105"/>
      <c r="KLM7" s="105"/>
      <c r="KLN7" s="105"/>
      <c r="KLO7" s="105"/>
      <c r="KLP7" s="105"/>
      <c r="KLQ7" s="105"/>
      <c r="KLR7" s="105"/>
      <c r="KLS7" s="105"/>
      <c r="KLT7" s="105"/>
      <c r="KLU7" s="105"/>
      <c r="KLV7" s="105"/>
      <c r="KLW7" s="105"/>
      <c r="KLX7" s="105"/>
      <c r="KLY7" s="105"/>
      <c r="KLZ7" s="105"/>
      <c r="KMA7" s="105"/>
      <c r="KMB7" s="105"/>
      <c r="KMC7" s="105"/>
      <c r="KMD7" s="105"/>
      <c r="KME7" s="105"/>
      <c r="KMF7" s="105"/>
      <c r="KMG7" s="105"/>
      <c r="KMH7" s="105"/>
      <c r="KMI7" s="105"/>
      <c r="KMJ7" s="105"/>
      <c r="KMK7" s="105"/>
      <c r="KML7" s="105"/>
      <c r="KMM7" s="105"/>
      <c r="KMN7" s="105"/>
      <c r="KMO7" s="105"/>
      <c r="KMP7" s="105"/>
      <c r="KMQ7" s="105"/>
      <c r="KMR7" s="105"/>
      <c r="KMS7" s="105"/>
      <c r="KMT7" s="105"/>
      <c r="KMU7" s="105"/>
      <c r="KMV7" s="105"/>
      <c r="KMW7" s="105"/>
      <c r="KMX7" s="105"/>
      <c r="KMY7" s="105"/>
      <c r="KMZ7" s="105"/>
      <c r="KNA7" s="105"/>
      <c r="KNB7" s="105"/>
      <c r="KNC7" s="105"/>
      <c r="KND7" s="105"/>
      <c r="KNE7" s="105"/>
      <c r="KNF7" s="105"/>
      <c r="KNG7" s="105"/>
      <c r="KNH7" s="105"/>
      <c r="KNI7" s="105"/>
      <c r="KNJ7" s="105"/>
      <c r="KNK7" s="105"/>
      <c r="KNL7" s="105"/>
      <c r="KNM7" s="105"/>
      <c r="KNN7" s="105"/>
      <c r="KNO7" s="105"/>
      <c r="KNP7" s="105"/>
      <c r="KNQ7" s="105"/>
      <c r="KNR7" s="105"/>
      <c r="KNS7" s="105"/>
      <c r="KNT7" s="105"/>
      <c r="KNU7" s="105"/>
      <c r="KNV7" s="105"/>
      <c r="KNW7" s="105"/>
      <c r="KNX7" s="105"/>
      <c r="KNY7" s="105"/>
      <c r="KNZ7" s="105"/>
      <c r="KOA7" s="105"/>
      <c r="KOB7" s="105"/>
      <c r="KOC7" s="105"/>
      <c r="KOD7" s="105"/>
      <c r="KOE7" s="105"/>
      <c r="KOF7" s="105"/>
      <c r="KOG7" s="105"/>
      <c r="KOH7" s="105"/>
      <c r="KOI7" s="105"/>
      <c r="KOJ7" s="105"/>
      <c r="KOK7" s="105"/>
      <c r="KOL7" s="105"/>
      <c r="KOM7" s="105"/>
      <c r="KON7" s="105"/>
      <c r="KOO7" s="105"/>
      <c r="KOP7" s="105"/>
      <c r="KOQ7" s="105"/>
      <c r="KOR7" s="105"/>
      <c r="KOS7" s="105"/>
      <c r="KOT7" s="105"/>
      <c r="KOU7" s="105"/>
      <c r="KOV7" s="105"/>
      <c r="KOW7" s="105"/>
      <c r="KOX7" s="105"/>
      <c r="KOY7" s="105"/>
      <c r="KOZ7" s="105"/>
      <c r="KPA7" s="105"/>
      <c r="KPB7" s="105"/>
      <c r="KPC7" s="105"/>
      <c r="KPD7" s="105"/>
      <c r="KPE7" s="105"/>
      <c r="KPF7" s="105"/>
      <c r="KPG7" s="105"/>
      <c r="KPH7" s="105"/>
      <c r="KPI7" s="105"/>
      <c r="KPJ7" s="105"/>
      <c r="KPK7" s="105"/>
      <c r="KPL7" s="105"/>
      <c r="KPM7" s="105"/>
      <c r="KPN7" s="105"/>
      <c r="KPO7" s="105"/>
      <c r="KPP7" s="105"/>
      <c r="KPQ7" s="105"/>
      <c r="KPR7" s="105"/>
      <c r="KPS7" s="105"/>
      <c r="KPT7" s="105"/>
      <c r="KPU7" s="105"/>
      <c r="KPV7" s="105"/>
      <c r="KPW7" s="105"/>
      <c r="KPX7" s="105"/>
      <c r="KPY7" s="105"/>
      <c r="KPZ7" s="105"/>
      <c r="KQA7" s="105"/>
      <c r="KQB7" s="105"/>
      <c r="KQC7" s="105"/>
      <c r="KQD7" s="105"/>
      <c r="KQE7" s="105"/>
      <c r="KQF7" s="105"/>
      <c r="KQG7" s="105"/>
      <c r="KQH7" s="105"/>
      <c r="KQI7" s="105"/>
      <c r="KQJ7" s="105"/>
      <c r="KQK7" s="105"/>
      <c r="KQL7" s="105"/>
      <c r="KQM7" s="105"/>
      <c r="KQN7" s="105"/>
      <c r="KQO7" s="105"/>
      <c r="KQP7" s="105"/>
      <c r="KQQ7" s="105"/>
      <c r="KQR7" s="105"/>
      <c r="KQS7" s="105"/>
      <c r="KQT7" s="105"/>
      <c r="KQU7" s="105"/>
      <c r="KQV7" s="105"/>
      <c r="KQW7" s="105"/>
      <c r="KQX7" s="105"/>
      <c r="KQY7" s="105"/>
      <c r="KQZ7" s="105"/>
      <c r="KRA7" s="105"/>
      <c r="KRB7" s="105"/>
      <c r="KRC7" s="105"/>
      <c r="KRD7" s="105"/>
      <c r="KRE7" s="105"/>
      <c r="KRF7" s="105"/>
      <c r="KRG7" s="105"/>
      <c r="KRH7" s="105"/>
      <c r="KRI7" s="105"/>
      <c r="KRJ7" s="105"/>
      <c r="KRK7" s="105"/>
      <c r="KRL7" s="105"/>
      <c r="KRM7" s="105"/>
      <c r="KRN7" s="105"/>
      <c r="KRO7" s="105"/>
      <c r="KRP7" s="105"/>
      <c r="KRQ7" s="105"/>
      <c r="KRR7" s="105"/>
      <c r="KRS7" s="105"/>
      <c r="KRT7" s="105"/>
      <c r="KRU7" s="105"/>
      <c r="KRV7" s="105"/>
      <c r="KRW7" s="105"/>
      <c r="KRX7" s="105"/>
      <c r="KRY7" s="105"/>
      <c r="KRZ7" s="105"/>
      <c r="KSA7" s="105"/>
      <c r="KSB7" s="105"/>
      <c r="KSC7" s="105"/>
      <c r="KSD7" s="105"/>
      <c r="KSE7" s="105"/>
      <c r="KSF7" s="105"/>
      <c r="KSG7" s="105"/>
      <c r="KSH7" s="105"/>
      <c r="KSI7" s="105"/>
      <c r="KSJ7" s="105"/>
      <c r="KSK7" s="105"/>
      <c r="KSL7" s="105"/>
      <c r="KSM7" s="105"/>
      <c r="KSN7" s="105"/>
      <c r="KSO7" s="105"/>
      <c r="KSP7" s="105"/>
      <c r="KSQ7" s="105"/>
      <c r="KSR7" s="105"/>
      <c r="KSS7" s="105"/>
      <c r="KST7" s="105"/>
      <c r="KSU7" s="105"/>
      <c r="KSV7" s="105"/>
      <c r="KSW7" s="105"/>
      <c r="KSX7" s="105"/>
      <c r="KSY7" s="105"/>
      <c r="KSZ7" s="105"/>
      <c r="KTA7" s="105"/>
      <c r="KTB7" s="105"/>
      <c r="KTC7" s="105"/>
      <c r="KTD7" s="105"/>
      <c r="KTE7" s="105"/>
      <c r="KTF7" s="105"/>
      <c r="KTG7" s="105"/>
      <c r="KTH7" s="105"/>
      <c r="KTI7" s="105"/>
      <c r="KTJ7" s="105"/>
      <c r="KTK7" s="105"/>
      <c r="KTL7" s="105"/>
      <c r="KTM7" s="105"/>
      <c r="KTN7" s="105"/>
      <c r="KTO7" s="105"/>
      <c r="KTP7" s="105"/>
      <c r="KTQ7" s="105"/>
      <c r="KTR7" s="105"/>
      <c r="KTS7" s="105"/>
      <c r="KTT7" s="105"/>
      <c r="KTU7" s="105"/>
      <c r="KTV7" s="105"/>
      <c r="KTW7" s="105"/>
      <c r="KTX7" s="105"/>
      <c r="KTY7" s="105"/>
      <c r="KTZ7" s="105"/>
      <c r="KUA7" s="105"/>
      <c r="KUB7" s="105"/>
      <c r="KUC7" s="105"/>
      <c r="KUD7" s="105"/>
      <c r="KUE7" s="105"/>
      <c r="KUF7" s="105"/>
      <c r="KUG7" s="105"/>
      <c r="KUH7" s="105"/>
      <c r="KUI7" s="105"/>
      <c r="KUJ7" s="105"/>
      <c r="KUK7" s="105"/>
      <c r="KUL7" s="105"/>
      <c r="KUM7" s="105"/>
      <c r="KUN7" s="105"/>
      <c r="KUO7" s="105"/>
      <c r="KUP7" s="105"/>
      <c r="KUQ7" s="105"/>
      <c r="KUR7" s="105"/>
      <c r="KUS7" s="105"/>
      <c r="KUT7" s="105"/>
      <c r="KUU7" s="105"/>
      <c r="KUV7" s="105"/>
      <c r="KUW7" s="105"/>
      <c r="KUX7" s="105"/>
      <c r="KUY7" s="105"/>
      <c r="KUZ7" s="105"/>
      <c r="KVA7" s="105"/>
      <c r="KVB7" s="105"/>
      <c r="KVC7" s="105"/>
      <c r="KVD7" s="105"/>
      <c r="KVE7" s="105"/>
      <c r="KVF7" s="105"/>
      <c r="KVG7" s="105"/>
      <c r="KVH7" s="105"/>
      <c r="KVI7" s="105"/>
      <c r="KVJ7" s="105"/>
      <c r="KVK7" s="105"/>
      <c r="KVL7" s="105"/>
      <c r="KVM7" s="105"/>
      <c r="KVN7" s="105"/>
      <c r="KVO7" s="105"/>
      <c r="KVP7" s="105"/>
      <c r="KVQ7" s="105"/>
      <c r="KVR7" s="105"/>
      <c r="KVS7" s="105"/>
      <c r="KVT7" s="105"/>
      <c r="KVU7" s="105"/>
      <c r="KVV7" s="105"/>
      <c r="KVW7" s="105"/>
      <c r="KVX7" s="105"/>
      <c r="KVY7" s="105"/>
      <c r="KVZ7" s="105"/>
      <c r="KWA7" s="105"/>
      <c r="KWB7" s="105"/>
      <c r="KWC7" s="105"/>
      <c r="KWD7" s="105"/>
      <c r="KWE7" s="105"/>
      <c r="KWF7" s="105"/>
      <c r="KWG7" s="105"/>
      <c r="KWH7" s="105"/>
      <c r="KWI7" s="105"/>
      <c r="KWJ7" s="105"/>
      <c r="KWK7" s="105"/>
      <c r="KWL7" s="105"/>
      <c r="KWM7" s="105"/>
      <c r="KWN7" s="105"/>
      <c r="KWO7" s="105"/>
      <c r="KWP7" s="105"/>
      <c r="KWQ7" s="105"/>
      <c r="KWR7" s="105"/>
      <c r="KWS7" s="105"/>
      <c r="KWT7" s="105"/>
      <c r="KWU7" s="105"/>
      <c r="KWV7" s="105"/>
      <c r="KWW7" s="105"/>
      <c r="KWX7" s="105"/>
      <c r="KWY7" s="105"/>
      <c r="KWZ7" s="105"/>
      <c r="KXA7" s="105"/>
      <c r="KXB7" s="105"/>
      <c r="KXC7" s="105"/>
      <c r="KXD7" s="105"/>
      <c r="KXE7" s="105"/>
      <c r="KXF7" s="105"/>
      <c r="KXG7" s="105"/>
      <c r="KXH7" s="105"/>
      <c r="KXI7" s="105"/>
      <c r="KXJ7" s="105"/>
      <c r="KXK7" s="105"/>
      <c r="KXL7" s="105"/>
      <c r="KXM7" s="105"/>
      <c r="KXN7" s="105"/>
      <c r="KXO7" s="105"/>
      <c r="KXP7" s="105"/>
      <c r="KXQ7" s="105"/>
      <c r="KXR7" s="105"/>
      <c r="KXS7" s="105"/>
      <c r="KXT7" s="105"/>
      <c r="KXU7" s="105"/>
      <c r="KXV7" s="105"/>
      <c r="KXW7" s="105"/>
      <c r="KXX7" s="105"/>
      <c r="KXY7" s="105"/>
      <c r="KXZ7" s="105"/>
      <c r="KYA7" s="105"/>
      <c r="KYB7" s="105"/>
      <c r="KYC7" s="105"/>
      <c r="KYD7" s="105"/>
      <c r="KYE7" s="105"/>
      <c r="KYF7" s="105"/>
      <c r="KYG7" s="105"/>
      <c r="KYH7" s="105"/>
      <c r="KYI7" s="105"/>
      <c r="KYJ7" s="105"/>
      <c r="KYK7" s="105"/>
      <c r="KYL7" s="105"/>
      <c r="KYM7" s="105"/>
      <c r="KYN7" s="105"/>
      <c r="KYO7" s="105"/>
      <c r="KYP7" s="105"/>
      <c r="KYQ7" s="105"/>
      <c r="KYR7" s="105"/>
      <c r="KYS7" s="105"/>
      <c r="KYT7" s="105"/>
      <c r="KYU7" s="105"/>
      <c r="KYV7" s="105"/>
      <c r="KYW7" s="105"/>
      <c r="KYX7" s="105"/>
      <c r="KYY7" s="105"/>
      <c r="KYZ7" s="105"/>
      <c r="KZA7" s="105"/>
      <c r="KZB7" s="105"/>
      <c r="KZC7" s="105"/>
      <c r="KZD7" s="105"/>
      <c r="KZE7" s="105"/>
      <c r="KZF7" s="105"/>
      <c r="KZG7" s="105"/>
      <c r="KZH7" s="105"/>
      <c r="KZI7" s="105"/>
      <c r="KZJ7" s="105"/>
      <c r="KZK7" s="105"/>
      <c r="KZL7" s="105"/>
      <c r="KZM7" s="105"/>
      <c r="KZN7" s="105"/>
      <c r="KZO7" s="105"/>
      <c r="KZP7" s="105"/>
      <c r="KZQ7" s="105"/>
      <c r="KZR7" s="105"/>
      <c r="KZS7" s="105"/>
      <c r="KZT7" s="105"/>
      <c r="KZU7" s="105"/>
      <c r="KZV7" s="105"/>
      <c r="KZW7" s="105"/>
      <c r="KZX7" s="105"/>
      <c r="KZY7" s="105"/>
      <c r="KZZ7" s="105"/>
      <c r="LAA7" s="105"/>
      <c r="LAB7" s="105"/>
      <c r="LAC7" s="105"/>
      <c r="LAD7" s="105"/>
      <c r="LAE7" s="105"/>
      <c r="LAF7" s="105"/>
      <c r="LAG7" s="105"/>
      <c r="LAH7" s="105"/>
      <c r="LAI7" s="105"/>
      <c r="LAJ7" s="105"/>
      <c r="LAK7" s="105"/>
      <c r="LAL7" s="105"/>
      <c r="LAM7" s="105"/>
      <c r="LAN7" s="105"/>
      <c r="LAO7" s="105"/>
      <c r="LAP7" s="105"/>
      <c r="LAQ7" s="105"/>
      <c r="LAR7" s="105"/>
      <c r="LAS7" s="105"/>
      <c r="LAT7" s="105"/>
      <c r="LAU7" s="105"/>
      <c r="LAV7" s="105"/>
      <c r="LAW7" s="105"/>
      <c r="LAX7" s="105"/>
      <c r="LAY7" s="105"/>
      <c r="LAZ7" s="105"/>
      <c r="LBA7" s="105"/>
      <c r="LBB7" s="105"/>
      <c r="LBC7" s="105"/>
      <c r="LBD7" s="105"/>
      <c r="LBE7" s="105"/>
      <c r="LBF7" s="105"/>
      <c r="LBG7" s="105"/>
      <c r="LBH7" s="105"/>
      <c r="LBI7" s="105"/>
      <c r="LBJ7" s="105"/>
      <c r="LBK7" s="105"/>
      <c r="LBL7" s="105"/>
      <c r="LBM7" s="105"/>
      <c r="LBN7" s="105"/>
      <c r="LBO7" s="105"/>
      <c r="LBP7" s="105"/>
      <c r="LBQ7" s="105"/>
      <c r="LBR7" s="105"/>
      <c r="LBS7" s="105"/>
      <c r="LBT7" s="105"/>
      <c r="LBU7" s="105"/>
      <c r="LBV7" s="105"/>
      <c r="LBW7" s="105"/>
      <c r="LBX7" s="105"/>
      <c r="LBY7" s="105"/>
      <c r="LBZ7" s="105"/>
      <c r="LCA7" s="105"/>
      <c r="LCB7" s="105"/>
      <c r="LCC7" s="105"/>
      <c r="LCD7" s="105"/>
      <c r="LCE7" s="105"/>
      <c r="LCF7" s="105"/>
      <c r="LCG7" s="105"/>
      <c r="LCH7" s="105"/>
      <c r="LCI7" s="105"/>
      <c r="LCJ7" s="105"/>
      <c r="LCK7" s="105"/>
      <c r="LCL7" s="105"/>
      <c r="LCM7" s="105"/>
      <c r="LCN7" s="105"/>
      <c r="LCO7" s="105"/>
      <c r="LCP7" s="105"/>
      <c r="LCQ7" s="105"/>
      <c r="LCR7" s="105"/>
      <c r="LCS7" s="105"/>
      <c r="LCT7" s="105"/>
      <c r="LCU7" s="105"/>
      <c r="LCV7" s="105"/>
      <c r="LCW7" s="105"/>
      <c r="LCX7" s="105"/>
      <c r="LCY7" s="105"/>
      <c r="LCZ7" s="105"/>
      <c r="LDA7" s="105"/>
      <c r="LDB7" s="105"/>
      <c r="LDC7" s="105"/>
      <c r="LDD7" s="105"/>
      <c r="LDE7" s="105"/>
      <c r="LDF7" s="105"/>
      <c r="LDG7" s="105"/>
      <c r="LDH7" s="105"/>
      <c r="LDI7" s="105"/>
      <c r="LDJ7" s="105"/>
      <c r="LDK7" s="105"/>
      <c r="LDL7" s="105"/>
      <c r="LDM7" s="105"/>
      <c r="LDN7" s="105"/>
      <c r="LDO7" s="105"/>
      <c r="LDP7" s="105"/>
      <c r="LDQ7" s="105"/>
      <c r="LDR7" s="105"/>
      <c r="LDS7" s="105"/>
      <c r="LDT7" s="105"/>
      <c r="LDU7" s="105"/>
      <c r="LDV7" s="105"/>
      <c r="LDW7" s="105"/>
      <c r="LDX7" s="105"/>
      <c r="LDY7" s="105"/>
      <c r="LDZ7" s="105"/>
      <c r="LEA7" s="105"/>
      <c r="LEB7" s="105"/>
      <c r="LEC7" s="105"/>
      <c r="LED7" s="105"/>
      <c r="LEE7" s="105"/>
      <c r="LEF7" s="105"/>
      <c r="LEG7" s="105"/>
      <c r="LEH7" s="105"/>
      <c r="LEI7" s="105"/>
      <c r="LEJ7" s="105"/>
      <c r="LEK7" s="105"/>
      <c r="LEL7" s="105"/>
      <c r="LEM7" s="105"/>
      <c r="LEN7" s="105"/>
      <c r="LEO7" s="105"/>
      <c r="LEP7" s="105"/>
      <c r="LEQ7" s="105"/>
      <c r="LER7" s="105"/>
      <c r="LES7" s="105"/>
      <c r="LET7" s="105"/>
      <c r="LEU7" s="105"/>
      <c r="LEV7" s="105"/>
      <c r="LEW7" s="105"/>
      <c r="LEX7" s="105"/>
      <c r="LEY7" s="105"/>
      <c r="LEZ7" s="105"/>
      <c r="LFA7" s="105"/>
      <c r="LFB7" s="105"/>
      <c r="LFC7" s="105"/>
      <c r="LFD7" s="105"/>
      <c r="LFE7" s="105"/>
      <c r="LFF7" s="105"/>
      <c r="LFG7" s="105"/>
      <c r="LFH7" s="105"/>
      <c r="LFI7" s="105"/>
      <c r="LFJ7" s="105"/>
      <c r="LFK7" s="105"/>
      <c r="LFL7" s="105"/>
      <c r="LFM7" s="105"/>
      <c r="LFN7" s="105"/>
      <c r="LFO7" s="105"/>
      <c r="LFP7" s="105"/>
      <c r="LFQ7" s="105"/>
      <c r="LFR7" s="105"/>
      <c r="LFS7" s="105"/>
      <c r="LFT7" s="105"/>
      <c r="LFU7" s="105"/>
      <c r="LFV7" s="105"/>
      <c r="LFW7" s="105"/>
      <c r="LFX7" s="105"/>
      <c r="LFY7" s="105"/>
      <c r="LFZ7" s="105"/>
      <c r="LGA7" s="105"/>
      <c r="LGB7" s="105"/>
      <c r="LGC7" s="105"/>
      <c r="LGD7" s="105"/>
      <c r="LGE7" s="105"/>
      <c r="LGF7" s="105"/>
      <c r="LGG7" s="105"/>
      <c r="LGH7" s="105"/>
      <c r="LGI7" s="105"/>
      <c r="LGJ7" s="105"/>
      <c r="LGK7" s="105"/>
      <c r="LGL7" s="105"/>
      <c r="LGM7" s="105"/>
      <c r="LGN7" s="105"/>
      <c r="LGO7" s="105"/>
      <c r="LGP7" s="105"/>
      <c r="LGQ7" s="105"/>
      <c r="LGR7" s="105"/>
      <c r="LGS7" s="105"/>
      <c r="LGT7" s="105"/>
      <c r="LGU7" s="105"/>
      <c r="LGV7" s="105"/>
      <c r="LGW7" s="105"/>
      <c r="LGX7" s="105"/>
      <c r="LGY7" s="105"/>
      <c r="LGZ7" s="105"/>
      <c r="LHA7" s="105"/>
      <c r="LHB7" s="105"/>
      <c r="LHC7" s="105"/>
      <c r="LHD7" s="105"/>
      <c r="LHE7" s="105"/>
      <c r="LHF7" s="105"/>
      <c r="LHG7" s="105"/>
      <c r="LHH7" s="105"/>
      <c r="LHI7" s="105"/>
      <c r="LHJ7" s="105"/>
      <c r="LHK7" s="105"/>
      <c r="LHL7" s="105"/>
      <c r="LHM7" s="105"/>
      <c r="LHN7" s="105"/>
      <c r="LHO7" s="105"/>
      <c r="LHP7" s="105"/>
      <c r="LHQ7" s="105"/>
      <c r="LHR7" s="105"/>
      <c r="LHS7" s="105"/>
      <c r="LHT7" s="105"/>
      <c r="LHU7" s="105"/>
      <c r="LHV7" s="105"/>
      <c r="LHW7" s="105"/>
      <c r="LHX7" s="105"/>
      <c r="LHY7" s="105"/>
      <c r="LHZ7" s="105"/>
      <c r="LIA7" s="105"/>
      <c r="LIB7" s="105"/>
      <c r="LIC7" s="105"/>
      <c r="LID7" s="105"/>
      <c r="LIE7" s="105"/>
      <c r="LIF7" s="105"/>
      <c r="LIG7" s="105"/>
      <c r="LIH7" s="105"/>
      <c r="LII7" s="105"/>
      <c r="LIJ7" s="105"/>
      <c r="LIK7" s="105"/>
      <c r="LIL7" s="105"/>
      <c r="LIM7" s="105"/>
      <c r="LIN7" s="105"/>
      <c r="LIO7" s="105"/>
      <c r="LIP7" s="105"/>
      <c r="LIQ7" s="105"/>
      <c r="LIR7" s="105"/>
      <c r="LIS7" s="105"/>
      <c r="LIT7" s="105"/>
      <c r="LIU7" s="105"/>
      <c r="LIV7" s="105"/>
      <c r="LIW7" s="105"/>
      <c r="LIX7" s="105"/>
      <c r="LIY7" s="105"/>
      <c r="LIZ7" s="105"/>
      <c r="LJA7" s="105"/>
      <c r="LJB7" s="105"/>
      <c r="LJC7" s="105"/>
      <c r="LJD7" s="105"/>
      <c r="LJE7" s="105"/>
      <c r="LJF7" s="105"/>
      <c r="LJG7" s="105"/>
      <c r="LJH7" s="105"/>
      <c r="LJI7" s="105"/>
      <c r="LJJ7" s="105"/>
      <c r="LJK7" s="105"/>
      <c r="LJL7" s="105"/>
      <c r="LJM7" s="105"/>
      <c r="LJN7" s="105"/>
      <c r="LJO7" s="105"/>
      <c r="LJP7" s="105"/>
      <c r="LJQ7" s="105"/>
      <c r="LJR7" s="105"/>
      <c r="LJS7" s="105"/>
      <c r="LJT7" s="105"/>
      <c r="LJU7" s="105"/>
      <c r="LJV7" s="105"/>
      <c r="LJW7" s="105"/>
      <c r="LJX7" s="105"/>
      <c r="LJY7" s="105"/>
      <c r="LJZ7" s="105"/>
      <c r="LKA7" s="105"/>
      <c r="LKB7" s="105"/>
      <c r="LKC7" s="105"/>
      <c r="LKD7" s="105"/>
      <c r="LKE7" s="105"/>
      <c r="LKF7" s="105"/>
      <c r="LKG7" s="105"/>
      <c r="LKH7" s="105"/>
      <c r="LKI7" s="105"/>
      <c r="LKJ7" s="105"/>
      <c r="LKK7" s="105"/>
      <c r="LKL7" s="105"/>
      <c r="LKM7" s="105"/>
      <c r="LKN7" s="105"/>
      <c r="LKO7" s="105"/>
      <c r="LKP7" s="105"/>
      <c r="LKQ7" s="105"/>
      <c r="LKR7" s="105"/>
      <c r="LKS7" s="105"/>
      <c r="LKT7" s="105"/>
      <c r="LKU7" s="105"/>
      <c r="LKV7" s="105"/>
      <c r="LKW7" s="105"/>
      <c r="LKX7" s="105"/>
      <c r="LKY7" s="105"/>
      <c r="LKZ7" s="105"/>
      <c r="LLA7" s="105"/>
      <c r="LLB7" s="105"/>
      <c r="LLC7" s="105"/>
      <c r="LLD7" s="105"/>
      <c r="LLE7" s="105"/>
      <c r="LLF7" s="105"/>
      <c r="LLG7" s="105"/>
      <c r="LLH7" s="105"/>
      <c r="LLI7" s="105"/>
      <c r="LLJ7" s="105"/>
      <c r="LLK7" s="105"/>
      <c r="LLL7" s="105"/>
      <c r="LLM7" s="105"/>
      <c r="LLN7" s="105"/>
      <c r="LLO7" s="105"/>
      <c r="LLP7" s="105"/>
      <c r="LLQ7" s="105"/>
      <c r="LLR7" s="105"/>
      <c r="LLS7" s="105"/>
      <c r="LLT7" s="105"/>
      <c r="LLU7" s="105"/>
      <c r="LLV7" s="105"/>
      <c r="LLW7" s="105"/>
      <c r="LLX7" s="105"/>
      <c r="LLY7" s="105"/>
      <c r="LLZ7" s="105"/>
      <c r="LMA7" s="105"/>
      <c r="LMB7" s="105"/>
      <c r="LMC7" s="105"/>
      <c r="LMD7" s="105"/>
      <c r="LME7" s="105"/>
      <c r="LMF7" s="105"/>
      <c r="LMG7" s="105"/>
      <c r="LMH7" s="105"/>
      <c r="LMI7" s="105"/>
      <c r="LMJ7" s="105"/>
      <c r="LMK7" s="105"/>
      <c r="LML7" s="105"/>
      <c r="LMM7" s="105"/>
      <c r="LMN7" s="105"/>
      <c r="LMO7" s="105"/>
      <c r="LMP7" s="105"/>
      <c r="LMQ7" s="105"/>
      <c r="LMR7" s="105"/>
      <c r="LMS7" s="105"/>
      <c r="LMT7" s="105"/>
      <c r="LMU7" s="105"/>
      <c r="LMV7" s="105"/>
      <c r="LMW7" s="105"/>
      <c r="LMX7" s="105"/>
      <c r="LMY7" s="105"/>
      <c r="LMZ7" s="105"/>
      <c r="LNA7" s="105"/>
      <c r="LNB7" s="105"/>
      <c r="LNC7" s="105"/>
      <c r="LND7" s="105"/>
      <c r="LNE7" s="105"/>
      <c r="LNF7" s="105"/>
      <c r="LNG7" s="105"/>
      <c r="LNH7" s="105"/>
      <c r="LNI7" s="105"/>
      <c r="LNJ7" s="105"/>
      <c r="LNK7" s="105"/>
      <c r="LNL7" s="105"/>
      <c r="LNM7" s="105"/>
      <c r="LNN7" s="105"/>
      <c r="LNO7" s="105"/>
      <c r="LNP7" s="105"/>
      <c r="LNQ7" s="105"/>
      <c r="LNR7" s="105"/>
      <c r="LNS7" s="105"/>
      <c r="LNT7" s="105"/>
      <c r="LNU7" s="105"/>
      <c r="LNV7" s="105"/>
      <c r="LNW7" s="105"/>
      <c r="LNX7" s="105"/>
      <c r="LNY7" s="105"/>
      <c r="LNZ7" s="105"/>
      <c r="LOA7" s="105"/>
      <c r="LOB7" s="105"/>
      <c r="LOC7" s="105"/>
      <c r="LOD7" s="105"/>
      <c r="LOE7" s="105"/>
      <c r="LOF7" s="105"/>
      <c r="LOG7" s="105"/>
      <c r="LOH7" s="105"/>
      <c r="LOI7" s="105"/>
      <c r="LOJ7" s="105"/>
      <c r="LOK7" s="105"/>
      <c r="LOL7" s="105"/>
      <c r="LOM7" s="105"/>
      <c r="LON7" s="105"/>
      <c r="LOO7" s="105"/>
      <c r="LOP7" s="105"/>
      <c r="LOQ7" s="105"/>
      <c r="LOR7" s="105"/>
      <c r="LOS7" s="105"/>
      <c r="LOT7" s="105"/>
      <c r="LOU7" s="105"/>
      <c r="LOV7" s="105"/>
      <c r="LOW7" s="105"/>
      <c r="LOX7" s="105"/>
      <c r="LOY7" s="105"/>
      <c r="LOZ7" s="105"/>
      <c r="LPA7" s="105"/>
      <c r="LPB7" s="105"/>
      <c r="LPC7" s="105"/>
      <c r="LPD7" s="105"/>
      <c r="LPE7" s="105"/>
      <c r="LPF7" s="105"/>
      <c r="LPG7" s="105"/>
      <c r="LPH7" s="105"/>
      <c r="LPI7" s="105"/>
      <c r="LPJ7" s="105"/>
      <c r="LPK7" s="105"/>
      <c r="LPL7" s="105"/>
      <c r="LPM7" s="105"/>
      <c r="LPN7" s="105"/>
      <c r="LPO7" s="105"/>
      <c r="LPP7" s="105"/>
      <c r="LPQ7" s="105"/>
      <c r="LPR7" s="105"/>
      <c r="LPS7" s="105"/>
      <c r="LPT7" s="105"/>
      <c r="LPU7" s="105"/>
      <c r="LPV7" s="105"/>
      <c r="LPW7" s="105"/>
      <c r="LPX7" s="105"/>
      <c r="LPY7" s="105"/>
      <c r="LPZ7" s="105"/>
      <c r="LQA7" s="105"/>
      <c r="LQB7" s="105"/>
      <c r="LQC7" s="105"/>
      <c r="LQD7" s="105"/>
      <c r="LQE7" s="105"/>
      <c r="LQF7" s="105"/>
      <c r="LQG7" s="105"/>
      <c r="LQH7" s="105"/>
      <c r="LQI7" s="105"/>
      <c r="LQJ7" s="105"/>
      <c r="LQK7" s="105"/>
      <c r="LQL7" s="105"/>
      <c r="LQM7" s="105"/>
      <c r="LQN7" s="105"/>
      <c r="LQO7" s="105"/>
      <c r="LQP7" s="105"/>
      <c r="LQQ7" s="105"/>
      <c r="LQR7" s="105"/>
      <c r="LQS7" s="105"/>
      <c r="LQT7" s="105"/>
      <c r="LQU7" s="105"/>
      <c r="LQV7" s="105"/>
      <c r="LQW7" s="105"/>
      <c r="LQX7" s="105"/>
      <c r="LQY7" s="105"/>
      <c r="LQZ7" s="105"/>
      <c r="LRA7" s="105"/>
      <c r="LRB7" s="105"/>
      <c r="LRC7" s="105"/>
      <c r="LRD7" s="105"/>
      <c r="LRE7" s="105"/>
      <c r="LRF7" s="105"/>
      <c r="LRG7" s="105"/>
      <c r="LRH7" s="105"/>
      <c r="LRI7" s="105"/>
      <c r="LRJ7" s="105"/>
      <c r="LRK7" s="105"/>
      <c r="LRL7" s="105"/>
      <c r="LRM7" s="105"/>
      <c r="LRN7" s="105"/>
      <c r="LRO7" s="105"/>
      <c r="LRP7" s="105"/>
      <c r="LRQ7" s="105"/>
      <c r="LRR7" s="105"/>
      <c r="LRS7" s="105"/>
      <c r="LRT7" s="105"/>
      <c r="LRU7" s="105"/>
      <c r="LRV7" s="105"/>
      <c r="LRW7" s="105"/>
      <c r="LRX7" s="105"/>
      <c r="LRY7" s="105"/>
      <c r="LRZ7" s="105"/>
      <c r="LSA7" s="105"/>
      <c r="LSB7" s="105"/>
      <c r="LSC7" s="105"/>
      <c r="LSD7" s="105"/>
      <c r="LSE7" s="105"/>
      <c r="LSF7" s="105"/>
      <c r="LSG7" s="105"/>
      <c r="LSH7" s="105"/>
      <c r="LSI7" s="105"/>
      <c r="LSJ7" s="105"/>
      <c r="LSK7" s="105"/>
      <c r="LSL7" s="105"/>
      <c r="LSM7" s="105"/>
      <c r="LSN7" s="105"/>
      <c r="LSO7" s="105"/>
      <c r="LSP7" s="105"/>
      <c r="LSQ7" s="105"/>
      <c r="LSR7" s="105"/>
      <c r="LSS7" s="105"/>
      <c r="LST7" s="105"/>
      <c r="LSU7" s="105"/>
      <c r="LSV7" s="105"/>
      <c r="LSW7" s="105"/>
      <c r="LSX7" s="105"/>
      <c r="LSY7" s="105"/>
      <c r="LSZ7" s="105"/>
      <c r="LTA7" s="105"/>
      <c r="LTB7" s="105"/>
      <c r="LTC7" s="105"/>
      <c r="LTD7" s="105"/>
      <c r="LTE7" s="105"/>
      <c r="LTF7" s="105"/>
      <c r="LTG7" s="105"/>
      <c r="LTH7" s="105"/>
      <c r="LTI7" s="105"/>
      <c r="LTJ7" s="105"/>
      <c r="LTK7" s="105"/>
      <c r="LTL7" s="105"/>
      <c r="LTM7" s="105"/>
      <c r="LTN7" s="105"/>
      <c r="LTO7" s="105"/>
      <c r="LTP7" s="105"/>
      <c r="LTQ7" s="105"/>
      <c r="LTR7" s="105"/>
      <c r="LTS7" s="105"/>
      <c r="LTT7" s="105"/>
      <c r="LTU7" s="105"/>
      <c r="LTV7" s="105"/>
      <c r="LTW7" s="105"/>
      <c r="LTX7" s="105"/>
      <c r="LTY7" s="105"/>
      <c r="LTZ7" s="105"/>
      <c r="LUA7" s="105"/>
      <c r="LUB7" s="105"/>
      <c r="LUC7" s="105"/>
      <c r="LUD7" s="105"/>
      <c r="LUE7" s="105"/>
      <c r="LUF7" s="105"/>
      <c r="LUG7" s="105"/>
      <c r="LUH7" s="105"/>
      <c r="LUI7" s="105"/>
      <c r="LUJ7" s="105"/>
      <c r="LUK7" s="105"/>
      <c r="LUL7" s="105"/>
      <c r="LUM7" s="105"/>
      <c r="LUN7" s="105"/>
      <c r="LUO7" s="105"/>
      <c r="LUP7" s="105"/>
      <c r="LUQ7" s="105"/>
      <c r="LUR7" s="105"/>
      <c r="LUS7" s="105"/>
      <c r="LUT7" s="105"/>
      <c r="LUU7" s="105"/>
      <c r="LUV7" s="105"/>
      <c r="LUW7" s="105"/>
      <c r="LUX7" s="105"/>
      <c r="LUY7" s="105"/>
      <c r="LUZ7" s="105"/>
      <c r="LVA7" s="105"/>
      <c r="LVB7" s="105"/>
      <c r="LVC7" s="105"/>
      <c r="LVD7" s="105"/>
      <c r="LVE7" s="105"/>
      <c r="LVF7" s="105"/>
      <c r="LVG7" s="105"/>
      <c r="LVH7" s="105"/>
      <c r="LVI7" s="105"/>
      <c r="LVJ7" s="105"/>
      <c r="LVK7" s="105"/>
      <c r="LVL7" s="105"/>
      <c r="LVM7" s="105"/>
      <c r="LVN7" s="105"/>
      <c r="LVO7" s="105"/>
      <c r="LVP7" s="105"/>
      <c r="LVQ7" s="105"/>
      <c r="LVR7" s="105"/>
      <c r="LVS7" s="105"/>
      <c r="LVT7" s="105"/>
      <c r="LVU7" s="105"/>
      <c r="LVV7" s="105"/>
      <c r="LVW7" s="105"/>
      <c r="LVX7" s="105"/>
      <c r="LVY7" s="105"/>
      <c r="LVZ7" s="105"/>
      <c r="LWA7" s="105"/>
      <c r="LWB7" s="105"/>
      <c r="LWC7" s="105"/>
      <c r="LWD7" s="105"/>
      <c r="LWE7" s="105"/>
      <c r="LWF7" s="105"/>
      <c r="LWG7" s="105"/>
      <c r="LWH7" s="105"/>
      <c r="LWI7" s="105"/>
      <c r="LWJ7" s="105"/>
      <c r="LWK7" s="105"/>
      <c r="LWL7" s="105"/>
      <c r="LWM7" s="105"/>
      <c r="LWN7" s="105"/>
      <c r="LWO7" s="105"/>
      <c r="LWP7" s="105"/>
      <c r="LWQ7" s="105"/>
      <c r="LWR7" s="105"/>
      <c r="LWS7" s="105"/>
      <c r="LWT7" s="105"/>
      <c r="LWU7" s="105"/>
      <c r="LWV7" s="105"/>
      <c r="LWW7" s="105"/>
      <c r="LWX7" s="105"/>
      <c r="LWY7" s="105"/>
      <c r="LWZ7" s="105"/>
      <c r="LXA7" s="105"/>
      <c r="LXB7" s="105"/>
      <c r="LXC7" s="105"/>
      <c r="LXD7" s="105"/>
      <c r="LXE7" s="105"/>
      <c r="LXF7" s="105"/>
      <c r="LXG7" s="105"/>
      <c r="LXH7" s="105"/>
      <c r="LXI7" s="105"/>
      <c r="LXJ7" s="105"/>
      <c r="LXK7" s="105"/>
      <c r="LXL7" s="105"/>
      <c r="LXM7" s="105"/>
      <c r="LXN7" s="105"/>
      <c r="LXO7" s="105"/>
      <c r="LXP7" s="105"/>
      <c r="LXQ7" s="105"/>
      <c r="LXR7" s="105"/>
      <c r="LXS7" s="105"/>
      <c r="LXT7" s="105"/>
      <c r="LXU7" s="105"/>
      <c r="LXV7" s="105"/>
      <c r="LXW7" s="105"/>
      <c r="LXX7" s="105"/>
      <c r="LXY7" s="105"/>
      <c r="LXZ7" s="105"/>
      <c r="LYA7" s="105"/>
      <c r="LYB7" s="105"/>
      <c r="LYC7" s="105"/>
      <c r="LYD7" s="105"/>
      <c r="LYE7" s="105"/>
      <c r="LYF7" s="105"/>
      <c r="LYG7" s="105"/>
      <c r="LYH7" s="105"/>
      <c r="LYI7" s="105"/>
      <c r="LYJ7" s="105"/>
      <c r="LYK7" s="105"/>
      <c r="LYL7" s="105"/>
      <c r="LYM7" s="105"/>
      <c r="LYN7" s="105"/>
      <c r="LYO7" s="105"/>
      <c r="LYP7" s="105"/>
      <c r="LYQ7" s="105"/>
      <c r="LYR7" s="105"/>
      <c r="LYS7" s="105"/>
      <c r="LYT7" s="105"/>
      <c r="LYU7" s="105"/>
      <c r="LYV7" s="105"/>
      <c r="LYW7" s="105"/>
      <c r="LYX7" s="105"/>
      <c r="LYY7" s="105"/>
      <c r="LYZ7" s="105"/>
      <c r="LZA7" s="105"/>
      <c r="LZB7" s="105"/>
      <c r="LZC7" s="105"/>
      <c r="LZD7" s="105"/>
      <c r="LZE7" s="105"/>
      <c r="LZF7" s="105"/>
      <c r="LZG7" s="105"/>
      <c r="LZH7" s="105"/>
      <c r="LZI7" s="105"/>
      <c r="LZJ7" s="105"/>
      <c r="LZK7" s="105"/>
      <c r="LZL7" s="105"/>
      <c r="LZM7" s="105"/>
      <c r="LZN7" s="105"/>
      <c r="LZO7" s="105"/>
      <c r="LZP7" s="105"/>
      <c r="LZQ7" s="105"/>
      <c r="LZR7" s="105"/>
      <c r="LZS7" s="105"/>
      <c r="LZT7" s="105"/>
      <c r="LZU7" s="105"/>
      <c r="LZV7" s="105"/>
      <c r="LZW7" s="105"/>
      <c r="LZX7" s="105"/>
      <c r="LZY7" s="105"/>
      <c r="LZZ7" s="105"/>
      <c r="MAA7" s="105"/>
      <c r="MAB7" s="105"/>
      <c r="MAC7" s="105"/>
      <c r="MAD7" s="105"/>
      <c r="MAE7" s="105"/>
      <c r="MAF7" s="105"/>
      <c r="MAG7" s="105"/>
      <c r="MAH7" s="105"/>
      <c r="MAI7" s="105"/>
      <c r="MAJ7" s="105"/>
      <c r="MAK7" s="105"/>
      <c r="MAL7" s="105"/>
      <c r="MAM7" s="105"/>
      <c r="MAN7" s="105"/>
      <c r="MAO7" s="105"/>
      <c r="MAP7" s="105"/>
      <c r="MAQ7" s="105"/>
      <c r="MAR7" s="105"/>
      <c r="MAS7" s="105"/>
      <c r="MAT7" s="105"/>
      <c r="MAU7" s="105"/>
      <c r="MAV7" s="105"/>
      <c r="MAW7" s="105"/>
      <c r="MAX7" s="105"/>
      <c r="MAY7" s="105"/>
      <c r="MAZ7" s="105"/>
      <c r="MBA7" s="105"/>
      <c r="MBB7" s="105"/>
      <c r="MBC7" s="105"/>
      <c r="MBD7" s="105"/>
      <c r="MBE7" s="105"/>
      <c r="MBF7" s="105"/>
      <c r="MBG7" s="105"/>
      <c r="MBH7" s="105"/>
      <c r="MBI7" s="105"/>
      <c r="MBJ7" s="105"/>
      <c r="MBK7" s="105"/>
      <c r="MBL7" s="105"/>
      <c r="MBM7" s="105"/>
      <c r="MBN7" s="105"/>
      <c r="MBO7" s="105"/>
      <c r="MBP7" s="105"/>
      <c r="MBQ7" s="105"/>
      <c r="MBR7" s="105"/>
      <c r="MBS7" s="105"/>
      <c r="MBT7" s="105"/>
      <c r="MBU7" s="105"/>
      <c r="MBV7" s="105"/>
      <c r="MBW7" s="105"/>
      <c r="MBX7" s="105"/>
      <c r="MBY7" s="105"/>
      <c r="MBZ7" s="105"/>
      <c r="MCA7" s="105"/>
      <c r="MCB7" s="105"/>
      <c r="MCC7" s="105"/>
      <c r="MCD7" s="105"/>
      <c r="MCE7" s="105"/>
      <c r="MCF7" s="105"/>
      <c r="MCG7" s="105"/>
      <c r="MCH7" s="105"/>
      <c r="MCI7" s="105"/>
      <c r="MCJ7" s="105"/>
      <c r="MCK7" s="105"/>
      <c r="MCL7" s="105"/>
      <c r="MCM7" s="105"/>
      <c r="MCN7" s="105"/>
      <c r="MCO7" s="105"/>
      <c r="MCP7" s="105"/>
      <c r="MCQ7" s="105"/>
      <c r="MCR7" s="105"/>
      <c r="MCS7" s="105"/>
      <c r="MCT7" s="105"/>
      <c r="MCU7" s="105"/>
      <c r="MCV7" s="105"/>
      <c r="MCW7" s="105"/>
      <c r="MCX7" s="105"/>
      <c r="MCY7" s="105"/>
      <c r="MCZ7" s="105"/>
      <c r="MDA7" s="105"/>
      <c r="MDB7" s="105"/>
      <c r="MDC7" s="105"/>
      <c r="MDD7" s="105"/>
      <c r="MDE7" s="105"/>
      <c r="MDF7" s="105"/>
      <c r="MDG7" s="105"/>
      <c r="MDH7" s="105"/>
      <c r="MDI7" s="105"/>
      <c r="MDJ7" s="105"/>
      <c r="MDK7" s="105"/>
      <c r="MDL7" s="105"/>
      <c r="MDM7" s="105"/>
      <c r="MDN7" s="105"/>
      <c r="MDO7" s="105"/>
      <c r="MDP7" s="105"/>
      <c r="MDQ7" s="105"/>
      <c r="MDR7" s="105"/>
      <c r="MDS7" s="105"/>
      <c r="MDT7" s="105"/>
      <c r="MDU7" s="105"/>
      <c r="MDV7" s="105"/>
      <c r="MDW7" s="105"/>
      <c r="MDX7" s="105"/>
      <c r="MDY7" s="105"/>
      <c r="MDZ7" s="105"/>
      <c r="MEA7" s="105"/>
      <c r="MEB7" s="105"/>
      <c r="MEC7" s="105"/>
      <c r="MED7" s="105"/>
      <c r="MEE7" s="105"/>
      <c r="MEF7" s="105"/>
      <c r="MEG7" s="105"/>
      <c r="MEH7" s="105"/>
      <c r="MEI7" s="105"/>
      <c r="MEJ7" s="105"/>
      <c r="MEK7" s="105"/>
      <c r="MEL7" s="105"/>
      <c r="MEM7" s="105"/>
      <c r="MEN7" s="105"/>
      <c r="MEO7" s="105"/>
      <c r="MEP7" s="105"/>
      <c r="MEQ7" s="105"/>
      <c r="MER7" s="105"/>
      <c r="MES7" s="105"/>
      <c r="MET7" s="105"/>
      <c r="MEU7" s="105"/>
      <c r="MEV7" s="105"/>
      <c r="MEW7" s="105"/>
      <c r="MEX7" s="105"/>
      <c r="MEY7" s="105"/>
      <c r="MEZ7" s="105"/>
      <c r="MFA7" s="105"/>
      <c r="MFB7" s="105"/>
      <c r="MFC7" s="105"/>
      <c r="MFD7" s="105"/>
      <c r="MFE7" s="105"/>
      <c r="MFF7" s="105"/>
      <c r="MFG7" s="105"/>
      <c r="MFH7" s="105"/>
      <c r="MFI7" s="105"/>
      <c r="MFJ7" s="105"/>
      <c r="MFK7" s="105"/>
      <c r="MFL7" s="105"/>
      <c r="MFM7" s="105"/>
      <c r="MFN7" s="105"/>
      <c r="MFO7" s="105"/>
      <c r="MFP7" s="105"/>
      <c r="MFQ7" s="105"/>
      <c r="MFR7" s="105"/>
      <c r="MFS7" s="105"/>
      <c r="MFT7" s="105"/>
      <c r="MFU7" s="105"/>
      <c r="MFV7" s="105"/>
      <c r="MFW7" s="105"/>
      <c r="MFX7" s="105"/>
      <c r="MFY7" s="105"/>
      <c r="MFZ7" s="105"/>
      <c r="MGA7" s="105"/>
      <c r="MGB7" s="105"/>
      <c r="MGC7" s="105"/>
      <c r="MGD7" s="105"/>
      <c r="MGE7" s="105"/>
      <c r="MGF7" s="105"/>
      <c r="MGG7" s="105"/>
      <c r="MGH7" s="105"/>
      <c r="MGI7" s="105"/>
      <c r="MGJ7" s="105"/>
      <c r="MGK7" s="105"/>
      <c r="MGL7" s="105"/>
      <c r="MGM7" s="105"/>
      <c r="MGN7" s="105"/>
      <c r="MGO7" s="105"/>
      <c r="MGP7" s="105"/>
      <c r="MGQ7" s="105"/>
      <c r="MGR7" s="105"/>
      <c r="MGS7" s="105"/>
      <c r="MGT7" s="105"/>
      <c r="MGU7" s="105"/>
      <c r="MGV7" s="105"/>
      <c r="MGW7" s="105"/>
      <c r="MGX7" s="105"/>
      <c r="MGY7" s="105"/>
      <c r="MGZ7" s="105"/>
      <c r="MHA7" s="105"/>
      <c r="MHB7" s="105"/>
      <c r="MHC7" s="105"/>
      <c r="MHD7" s="105"/>
      <c r="MHE7" s="105"/>
      <c r="MHF7" s="105"/>
      <c r="MHG7" s="105"/>
      <c r="MHH7" s="105"/>
      <c r="MHI7" s="105"/>
      <c r="MHJ7" s="105"/>
      <c r="MHK7" s="105"/>
      <c r="MHL7" s="105"/>
      <c r="MHM7" s="105"/>
      <c r="MHN7" s="105"/>
      <c r="MHO7" s="105"/>
      <c r="MHP7" s="105"/>
      <c r="MHQ7" s="105"/>
      <c r="MHR7" s="105"/>
      <c r="MHS7" s="105"/>
      <c r="MHT7" s="105"/>
      <c r="MHU7" s="105"/>
      <c r="MHV7" s="105"/>
      <c r="MHW7" s="105"/>
      <c r="MHX7" s="105"/>
      <c r="MHY7" s="105"/>
      <c r="MHZ7" s="105"/>
      <c r="MIA7" s="105"/>
      <c r="MIB7" s="105"/>
      <c r="MIC7" s="105"/>
      <c r="MID7" s="105"/>
      <c r="MIE7" s="105"/>
      <c r="MIF7" s="105"/>
      <c r="MIG7" s="105"/>
      <c r="MIH7" s="105"/>
      <c r="MII7" s="105"/>
      <c r="MIJ7" s="105"/>
      <c r="MIK7" s="105"/>
      <c r="MIL7" s="105"/>
      <c r="MIM7" s="105"/>
      <c r="MIN7" s="105"/>
      <c r="MIO7" s="105"/>
      <c r="MIP7" s="105"/>
      <c r="MIQ7" s="105"/>
      <c r="MIR7" s="105"/>
      <c r="MIS7" s="105"/>
      <c r="MIT7" s="105"/>
      <c r="MIU7" s="105"/>
      <c r="MIV7" s="105"/>
      <c r="MIW7" s="105"/>
      <c r="MIX7" s="105"/>
      <c r="MIY7" s="105"/>
      <c r="MIZ7" s="105"/>
      <c r="MJA7" s="105"/>
      <c r="MJB7" s="105"/>
      <c r="MJC7" s="105"/>
      <c r="MJD7" s="105"/>
      <c r="MJE7" s="105"/>
      <c r="MJF7" s="105"/>
      <c r="MJG7" s="105"/>
      <c r="MJH7" s="105"/>
      <c r="MJI7" s="105"/>
      <c r="MJJ7" s="105"/>
      <c r="MJK7" s="105"/>
      <c r="MJL7" s="105"/>
      <c r="MJM7" s="105"/>
      <c r="MJN7" s="105"/>
      <c r="MJO7" s="105"/>
      <c r="MJP7" s="105"/>
      <c r="MJQ7" s="105"/>
      <c r="MJR7" s="105"/>
      <c r="MJS7" s="105"/>
      <c r="MJT7" s="105"/>
      <c r="MJU7" s="105"/>
      <c r="MJV7" s="105"/>
      <c r="MJW7" s="105"/>
      <c r="MJX7" s="105"/>
      <c r="MJY7" s="105"/>
      <c r="MJZ7" s="105"/>
      <c r="MKA7" s="105"/>
      <c r="MKB7" s="105"/>
      <c r="MKC7" s="105"/>
      <c r="MKD7" s="105"/>
      <c r="MKE7" s="105"/>
      <c r="MKF7" s="105"/>
      <c r="MKG7" s="105"/>
      <c r="MKH7" s="105"/>
      <c r="MKI7" s="105"/>
      <c r="MKJ7" s="105"/>
      <c r="MKK7" s="105"/>
      <c r="MKL7" s="105"/>
      <c r="MKM7" s="105"/>
      <c r="MKN7" s="105"/>
      <c r="MKO7" s="105"/>
      <c r="MKP7" s="105"/>
      <c r="MKQ7" s="105"/>
      <c r="MKR7" s="105"/>
      <c r="MKS7" s="105"/>
      <c r="MKT7" s="105"/>
      <c r="MKU7" s="105"/>
      <c r="MKV7" s="105"/>
      <c r="MKW7" s="105"/>
      <c r="MKX7" s="105"/>
      <c r="MKY7" s="105"/>
      <c r="MKZ7" s="105"/>
      <c r="MLA7" s="105"/>
      <c r="MLB7" s="105"/>
      <c r="MLC7" s="105"/>
      <c r="MLD7" s="105"/>
      <c r="MLE7" s="105"/>
      <c r="MLF7" s="105"/>
      <c r="MLG7" s="105"/>
      <c r="MLH7" s="105"/>
      <c r="MLI7" s="105"/>
      <c r="MLJ7" s="105"/>
      <c r="MLK7" s="105"/>
      <c r="MLL7" s="105"/>
      <c r="MLM7" s="105"/>
      <c r="MLN7" s="105"/>
      <c r="MLO7" s="105"/>
      <c r="MLP7" s="105"/>
      <c r="MLQ7" s="105"/>
      <c r="MLR7" s="105"/>
      <c r="MLS7" s="105"/>
      <c r="MLT7" s="105"/>
      <c r="MLU7" s="105"/>
      <c r="MLV7" s="105"/>
      <c r="MLW7" s="105"/>
      <c r="MLX7" s="105"/>
      <c r="MLY7" s="105"/>
      <c r="MLZ7" s="105"/>
      <c r="MMA7" s="105"/>
      <c r="MMB7" s="105"/>
      <c r="MMC7" s="105"/>
      <c r="MMD7" s="105"/>
      <c r="MME7" s="105"/>
      <c r="MMF7" s="105"/>
      <c r="MMG7" s="105"/>
      <c r="MMH7" s="105"/>
      <c r="MMI7" s="105"/>
      <c r="MMJ7" s="105"/>
      <c r="MMK7" s="105"/>
      <c r="MML7" s="105"/>
      <c r="MMM7" s="105"/>
      <c r="MMN7" s="105"/>
      <c r="MMO7" s="105"/>
      <c r="MMP7" s="105"/>
      <c r="MMQ7" s="105"/>
      <c r="MMR7" s="105"/>
      <c r="MMS7" s="105"/>
      <c r="MMT7" s="105"/>
      <c r="MMU7" s="105"/>
      <c r="MMV7" s="105"/>
      <c r="MMW7" s="105"/>
      <c r="MMX7" s="105"/>
      <c r="MMY7" s="105"/>
      <c r="MMZ7" s="105"/>
      <c r="MNA7" s="105"/>
      <c r="MNB7" s="105"/>
      <c r="MNC7" s="105"/>
      <c r="MND7" s="105"/>
      <c r="MNE7" s="105"/>
      <c r="MNF7" s="105"/>
      <c r="MNG7" s="105"/>
      <c r="MNH7" s="105"/>
      <c r="MNI7" s="105"/>
      <c r="MNJ7" s="105"/>
      <c r="MNK7" s="105"/>
      <c r="MNL7" s="105"/>
      <c r="MNM7" s="105"/>
      <c r="MNN7" s="105"/>
      <c r="MNO7" s="105"/>
      <c r="MNP7" s="105"/>
      <c r="MNQ7" s="105"/>
      <c r="MNR7" s="105"/>
      <c r="MNS7" s="105"/>
      <c r="MNT7" s="105"/>
      <c r="MNU7" s="105"/>
      <c r="MNV7" s="105"/>
      <c r="MNW7" s="105"/>
      <c r="MNX7" s="105"/>
      <c r="MNY7" s="105"/>
      <c r="MNZ7" s="105"/>
      <c r="MOA7" s="105"/>
      <c r="MOB7" s="105"/>
      <c r="MOC7" s="105"/>
      <c r="MOD7" s="105"/>
      <c r="MOE7" s="105"/>
      <c r="MOF7" s="105"/>
      <c r="MOG7" s="105"/>
      <c r="MOH7" s="105"/>
      <c r="MOI7" s="105"/>
      <c r="MOJ7" s="105"/>
      <c r="MOK7" s="105"/>
      <c r="MOL7" s="105"/>
      <c r="MOM7" s="105"/>
      <c r="MON7" s="105"/>
      <c r="MOO7" s="105"/>
      <c r="MOP7" s="105"/>
      <c r="MOQ7" s="105"/>
      <c r="MOR7" s="105"/>
      <c r="MOS7" s="105"/>
      <c r="MOT7" s="105"/>
      <c r="MOU7" s="105"/>
      <c r="MOV7" s="105"/>
      <c r="MOW7" s="105"/>
      <c r="MOX7" s="105"/>
      <c r="MOY7" s="105"/>
      <c r="MOZ7" s="105"/>
      <c r="MPA7" s="105"/>
      <c r="MPB7" s="105"/>
      <c r="MPC7" s="105"/>
      <c r="MPD7" s="105"/>
      <c r="MPE7" s="105"/>
      <c r="MPF7" s="105"/>
      <c r="MPG7" s="105"/>
      <c r="MPH7" s="105"/>
      <c r="MPI7" s="105"/>
      <c r="MPJ7" s="105"/>
      <c r="MPK7" s="105"/>
      <c r="MPL7" s="105"/>
      <c r="MPM7" s="105"/>
      <c r="MPN7" s="105"/>
      <c r="MPO7" s="105"/>
      <c r="MPP7" s="105"/>
      <c r="MPQ7" s="105"/>
      <c r="MPR7" s="105"/>
      <c r="MPS7" s="105"/>
      <c r="MPT7" s="105"/>
      <c r="MPU7" s="105"/>
      <c r="MPV7" s="105"/>
      <c r="MPW7" s="105"/>
      <c r="MPX7" s="105"/>
      <c r="MPY7" s="105"/>
      <c r="MPZ7" s="105"/>
      <c r="MQA7" s="105"/>
      <c r="MQB7" s="105"/>
      <c r="MQC7" s="105"/>
      <c r="MQD7" s="105"/>
      <c r="MQE7" s="105"/>
      <c r="MQF7" s="105"/>
      <c r="MQG7" s="105"/>
      <c r="MQH7" s="105"/>
      <c r="MQI7" s="105"/>
      <c r="MQJ7" s="105"/>
      <c r="MQK7" s="105"/>
      <c r="MQL7" s="105"/>
      <c r="MQM7" s="105"/>
      <c r="MQN7" s="105"/>
      <c r="MQO7" s="105"/>
      <c r="MQP7" s="105"/>
      <c r="MQQ7" s="105"/>
      <c r="MQR7" s="105"/>
      <c r="MQS7" s="105"/>
      <c r="MQT7" s="105"/>
      <c r="MQU7" s="105"/>
      <c r="MQV7" s="105"/>
      <c r="MQW7" s="105"/>
      <c r="MQX7" s="105"/>
      <c r="MQY7" s="105"/>
      <c r="MQZ7" s="105"/>
      <c r="MRA7" s="105"/>
      <c r="MRB7" s="105"/>
      <c r="MRC7" s="105"/>
      <c r="MRD7" s="105"/>
      <c r="MRE7" s="105"/>
      <c r="MRF7" s="105"/>
      <c r="MRG7" s="105"/>
      <c r="MRH7" s="105"/>
      <c r="MRI7" s="105"/>
      <c r="MRJ7" s="105"/>
      <c r="MRK7" s="105"/>
      <c r="MRL7" s="105"/>
      <c r="MRM7" s="105"/>
      <c r="MRN7" s="105"/>
      <c r="MRO7" s="105"/>
      <c r="MRP7" s="105"/>
      <c r="MRQ7" s="105"/>
      <c r="MRR7" s="105"/>
      <c r="MRS7" s="105"/>
      <c r="MRT7" s="105"/>
      <c r="MRU7" s="105"/>
      <c r="MRV7" s="105"/>
      <c r="MRW7" s="105"/>
      <c r="MRX7" s="105"/>
      <c r="MRY7" s="105"/>
      <c r="MRZ7" s="105"/>
      <c r="MSA7" s="105"/>
      <c r="MSB7" s="105"/>
      <c r="MSC7" s="105"/>
      <c r="MSD7" s="105"/>
      <c r="MSE7" s="105"/>
      <c r="MSF7" s="105"/>
      <c r="MSG7" s="105"/>
      <c r="MSH7" s="105"/>
      <c r="MSI7" s="105"/>
      <c r="MSJ7" s="105"/>
      <c r="MSK7" s="105"/>
      <c r="MSL7" s="105"/>
      <c r="MSM7" s="105"/>
      <c r="MSN7" s="105"/>
      <c r="MSO7" s="105"/>
      <c r="MSP7" s="105"/>
      <c r="MSQ7" s="105"/>
      <c r="MSR7" s="105"/>
      <c r="MSS7" s="105"/>
      <c r="MST7" s="105"/>
      <c r="MSU7" s="105"/>
      <c r="MSV7" s="105"/>
      <c r="MSW7" s="105"/>
      <c r="MSX7" s="105"/>
      <c r="MSY7" s="105"/>
      <c r="MSZ7" s="105"/>
      <c r="MTA7" s="105"/>
      <c r="MTB7" s="105"/>
      <c r="MTC7" s="105"/>
      <c r="MTD7" s="105"/>
      <c r="MTE7" s="105"/>
      <c r="MTF7" s="105"/>
      <c r="MTG7" s="105"/>
      <c r="MTH7" s="105"/>
      <c r="MTI7" s="105"/>
      <c r="MTJ7" s="105"/>
      <c r="MTK7" s="105"/>
      <c r="MTL7" s="105"/>
      <c r="MTM7" s="105"/>
      <c r="MTN7" s="105"/>
      <c r="MTO7" s="105"/>
      <c r="MTP7" s="105"/>
      <c r="MTQ7" s="105"/>
      <c r="MTR7" s="105"/>
      <c r="MTS7" s="105"/>
      <c r="MTT7" s="105"/>
      <c r="MTU7" s="105"/>
      <c r="MTV7" s="105"/>
      <c r="MTW7" s="105"/>
      <c r="MTX7" s="105"/>
      <c r="MTY7" s="105"/>
      <c r="MTZ7" s="105"/>
      <c r="MUA7" s="105"/>
      <c r="MUB7" s="105"/>
      <c r="MUC7" s="105"/>
      <c r="MUD7" s="105"/>
      <c r="MUE7" s="105"/>
      <c r="MUF7" s="105"/>
      <c r="MUG7" s="105"/>
      <c r="MUH7" s="105"/>
      <c r="MUI7" s="105"/>
      <c r="MUJ7" s="105"/>
      <c r="MUK7" s="105"/>
      <c r="MUL7" s="105"/>
      <c r="MUM7" s="105"/>
      <c r="MUN7" s="105"/>
      <c r="MUO7" s="105"/>
      <c r="MUP7" s="105"/>
      <c r="MUQ7" s="105"/>
      <c r="MUR7" s="105"/>
      <c r="MUS7" s="105"/>
      <c r="MUT7" s="105"/>
      <c r="MUU7" s="105"/>
      <c r="MUV7" s="105"/>
      <c r="MUW7" s="105"/>
      <c r="MUX7" s="105"/>
      <c r="MUY7" s="105"/>
      <c r="MUZ7" s="105"/>
      <c r="MVA7" s="105"/>
      <c r="MVB7" s="105"/>
      <c r="MVC7" s="105"/>
      <c r="MVD7" s="105"/>
      <c r="MVE7" s="105"/>
      <c r="MVF7" s="105"/>
      <c r="MVG7" s="105"/>
      <c r="MVH7" s="105"/>
      <c r="MVI7" s="105"/>
      <c r="MVJ7" s="105"/>
      <c r="MVK7" s="105"/>
      <c r="MVL7" s="105"/>
      <c r="MVM7" s="105"/>
      <c r="MVN7" s="105"/>
      <c r="MVO7" s="105"/>
      <c r="MVP7" s="105"/>
      <c r="MVQ7" s="105"/>
      <c r="MVR7" s="105"/>
      <c r="MVS7" s="105"/>
      <c r="MVT7" s="105"/>
      <c r="MVU7" s="105"/>
      <c r="MVV7" s="105"/>
      <c r="MVW7" s="105"/>
      <c r="MVX7" s="105"/>
      <c r="MVY7" s="105"/>
      <c r="MVZ7" s="105"/>
      <c r="MWA7" s="105"/>
      <c r="MWB7" s="105"/>
      <c r="MWC7" s="105"/>
      <c r="MWD7" s="105"/>
      <c r="MWE7" s="105"/>
      <c r="MWF7" s="105"/>
      <c r="MWG7" s="105"/>
      <c r="MWH7" s="105"/>
      <c r="MWI7" s="105"/>
      <c r="MWJ7" s="105"/>
      <c r="MWK7" s="105"/>
      <c r="MWL7" s="105"/>
      <c r="MWM7" s="105"/>
      <c r="MWN7" s="105"/>
      <c r="MWO7" s="105"/>
      <c r="MWP7" s="105"/>
      <c r="MWQ7" s="105"/>
      <c r="MWR7" s="105"/>
      <c r="MWS7" s="105"/>
      <c r="MWT7" s="105"/>
      <c r="MWU7" s="105"/>
      <c r="MWV7" s="105"/>
      <c r="MWW7" s="105"/>
      <c r="MWX7" s="105"/>
      <c r="MWY7" s="105"/>
      <c r="MWZ7" s="105"/>
      <c r="MXA7" s="105"/>
      <c r="MXB7" s="105"/>
      <c r="MXC7" s="105"/>
      <c r="MXD7" s="105"/>
      <c r="MXE7" s="105"/>
      <c r="MXF7" s="105"/>
      <c r="MXG7" s="105"/>
      <c r="MXH7" s="105"/>
      <c r="MXI7" s="105"/>
      <c r="MXJ7" s="105"/>
      <c r="MXK7" s="105"/>
      <c r="MXL7" s="105"/>
      <c r="MXM7" s="105"/>
      <c r="MXN7" s="105"/>
      <c r="MXO7" s="105"/>
      <c r="MXP7" s="105"/>
      <c r="MXQ7" s="105"/>
      <c r="MXR7" s="105"/>
      <c r="MXS7" s="105"/>
      <c r="MXT7" s="105"/>
      <c r="MXU7" s="105"/>
      <c r="MXV7" s="105"/>
      <c r="MXW7" s="105"/>
      <c r="MXX7" s="105"/>
      <c r="MXY7" s="105"/>
      <c r="MXZ7" s="105"/>
      <c r="MYA7" s="105"/>
      <c r="MYB7" s="105"/>
      <c r="MYC7" s="105"/>
      <c r="MYD7" s="105"/>
      <c r="MYE7" s="105"/>
      <c r="MYF7" s="105"/>
      <c r="MYG7" s="105"/>
      <c r="MYH7" s="105"/>
      <c r="MYI7" s="105"/>
      <c r="MYJ7" s="105"/>
      <c r="MYK7" s="105"/>
      <c r="MYL7" s="105"/>
      <c r="MYM7" s="105"/>
      <c r="MYN7" s="105"/>
      <c r="MYO7" s="105"/>
      <c r="MYP7" s="105"/>
      <c r="MYQ7" s="105"/>
      <c r="MYR7" s="105"/>
      <c r="MYS7" s="105"/>
      <c r="MYT7" s="105"/>
      <c r="MYU7" s="105"/>
      <c r="MYV7" s="105"/>
      <c r="MYW7" s="105"/>
      <c r="MYX7" s="105"/>
      <c r="MYY7" s="105"/>
      <c r="MYZ7" s="105"/>
      <c r="MZA7" s="105"/>
      <c r="MZB7" s="105"/>
      <c r="MZC7" s="105"/>
      <c r="MZD7" s="105"/>
      <c r="MZE7" s="105"/>
      <c r="MZF7" s="105"/>
      <c r="MZG7" s="105"/>
      <c r="MZH7" s="105"/>
      <c r="MZI7" s="105"/>
      <c r="MZJ7" s="105"/>
      <c r="MZK7" s="105"/>
      <c r="MZL7" s="105"/>
      <c r="MZM7" s="105"/>
      <c r="MZN7" s="105"/>
      <c r="MZO7" s="105"/>
      <c r="MZP7" s="105"/>
      <c r="MZQ7" s="105"/>
      <c r="MZR7" s="105"/>
      <c r="MZS7" s="105"/>
      <c r="MZT7" s="105"/>
      <c r="MZU7" s="105"/>
      <c r="MZV7" s="105"/>
      <c r="MZW7" s="105"/>
      <c r="MZX7" s="105"/>
      <c r="MZY7" s="105"/>
      <c r="MZZ7" s="105"/>
      <c r="NAA7" s="105"/>
      <c r="NAB7" s="105"/>
      <c r="NAC7" s="105"/>
      <c r="NAD7" s="105"/>
      <c r="NAE7" s="105"/>
      <c r="NAF7" s="105"/>
      <c r="NAG7" s="105"/>
      <c r="NAH7" s="105"/>
      <c r="NAI7" s="105"/>
      <c r="NAJ7" s="105"/>
      <c r="NAK7" s="105"/>
      <c r="NAL7" s="105"/>
      <c r="NAM7" s="105"/>
      <c r="NAN7" s="105"/>
      <c r="NAO7" s="105"/>
      <c r="NAP7" s="105"/>
      <c r="NAQ7" s="105"/>
      <c r="NAR7" s="105"/>
      <c r="NAS7" s="105"/>
      <c r="NAT7" s="105"/>
      <c r="NAU7" s="105"/>
      <c r="NAV7" s="105"/>
      <c r="NAW7" s="105"/>
      <c r="NAX7" s="105"/>
      <c r="NAY7" s="105"/>
      <c r="NAZ7" s="105"/>
      <c r="NBA7" s="105"/>
      <c r="NBB7" s="105"/>
      <c r="NBC7" s="105"/>
      <c r="NBD7" s="105"/>
      <c r="NBE7" s="105"/>
      <c r="NBF7" s="105"/>
      <c r="NBG7" s="105"/>
      <c r="NBH7" s="105"/>
      <c r="NBI7" s="105"/>
      <c r="NBJ7" s="105"/>
      <c r="NBK7" s="105"/>
      <c r="NBL7" s="105"/>
      <c r="NBM7" s="105"/>
      <c r="NBN7" s="105"/>
      <c r="NBO7" s="105"/>
      <c r="NBP7" s="105"/>
      <c r="NBQ7" s="105"/>
      <c r="NBR7" s="105"/>
      <c r="NBS7" s="105"/>
      <c r="NBT7" s="105"/>
      <c r="NBU7" s="105"/>
      <c r="NBV7" s="105"/>
      <c r="NBW7" s="105"/>
      <c r="NBX7" s="105"/>
      <c r="NBY7" s="105"/>
      <c r="NBZ7" s="105"/>
      <c r="NCA7" s="105"/>
      <c r="NCB7" s="105"/>
      <c r="NCC7" s="105"/>
      <c r="NCD7" s="105"/>
      <c r="NCE7" s="105"/>
      <c r="NCF7" s="105"/>
      <c r="NCG7" s="105"/>
      <c r="NCH7" s="105"/>
      <c r="NCI7" s="105"/>
      <c r="NCJ7" s="105"/>
      <c r="NCK7" s="105"/>
      <c r="NCL7" s="105"/>
      <c r="NCM7" s="105"/>
      <c r="NCN7" s="105"/>
      <c r="NCO7" s="105"/>
      <c r="NCP7" s="105"/>
      <c r="NCQ7" s="105"/>
      <c r="NCR7" s="105"/>
      <c r="NCS7" s="105"/>
      <c r="NCT7" s="105"/>
      <c r="NCU7" s="105"/>
      <c r="NCV7" s="105"/>
      <c r="NCW7" s="105"/>
      <c r="NCX7" s="105"/>
      <c r="NCY7" s="105"/>
      <c r="NCZ7" s="105"/>
      <c r="NDA7" s="105"/>
      <c r="NDB7" s="105"/>
      <c r="NDC7" s="105"/>
      <c r="NDD7" s="105"/>
      <c r="NDE7" s="105"/>
      <c r="NDF7" s="105"/>
      <c r="NDG7" s="105"/>
      <c r="NDH7" s="105"/>
      <c r="NDI7" s="105"/>
      <c r="NDJ7" s="105"/>
      <c r="NDK7" s="105"/>
      <c r="NDL7" s="105"/>
      <c r="NDM7" s="105"/>
      <c r="NDN7" s="105"/>
      <c r="NDO7" s="105"/>
      <c r="NDP7" s="105"/>
      <c r="NDQ7" s="105"/>
      <c r="NDR7" s="105"/>
      <c r="NDS7" s="105"/>
      <c r="NDT7" s="105"/>
      <c r="NDU7" s="105"/>
      <c r="NDV7" s="105"/>
      <c r="NDW7" s="105"/>
      <c r="NDX7" s="105"/>
      <c r="NDY7" s="105"/>
      <c r="NDZ7" s="105"/>
      <c r="NEA7" s="105"/>
      <c r="NEB7" s="105"/>
      <c r="NEC7" s="105"/>
      <c r="NED7" s="105"/>
      <c r="NEE7" s="105"/>
      <c r="NEF7" s="105"/>
      <c r="NEG7" s="105"/>
      <c r="NEH7" s="105"/>
      <c r="NEI7" s="105"/>
      <c r="NEJ7" s="105"/>
      <c r="NEK7" s="105"/>
      <c r="NEL7" s="105"/>
      <c r="NEM7" s="105"/>
      <c r="NEN7" s="105"/>
      <c r="NEO7" s="105"/>
      <c r="NEP7" s="105"/>
      <c r="NEQ7" s="105"/>
      <c r="NER7" s="105"/>
      <c r="NES7" s="105"/>
      <c r="NET7" s="105"/>
      <c r="NEU7" s="105"/>
      <c r="NEV7" s="105"/>
      <c r="NEW7" s="105"/>
      <c r="NEX7" s="105"/>
      <c r="NEY7" s="105"/>
      <c r="NEZ7" s="105"/>
      <c r="NFA7" s="105"/>
      <c r="NFB7" s="105"/>
      <c r="NFC7" s="105"/>
      <c r="NFD7" s="105"/>
      <c r="NFE7" s="105"/>
      <c r="NFF7" s="105"/>
      <c r="NFG7" s="105"/>
      <c r="NFH7" s="105"/>
      <c r="NFI7" s="105"/>
      <c r="NFJ7" s="105"/>
      <c r="NFK7" s="105"/>
      <c r="NFL7" s="105"/>
      <c r="NFM7" s="105"/>
      <c r="NFN7" s="105"/>
      <c r="NFO7" s="105"/>
      <c r="NFP7" s="105"/>
      <c r="NFQ7" s="105"/>
      <c r="NFR7" s="105"/>
      <c r="NFS7" s="105"/>
      <c r="NFT7" s="105"/>
      <c r="NFU7" s="105"/>
      <c r="NFV7" s="105"/>
      <c r="NFW7" s="105"/>
      <c r="NFX7" s="105"/>
      <c r="NFY7" s="105"/>
      <c r="NFZ7" s="105"/>
      <c r="NGA7" s="105"/>
      <c r="NGB7" s="105"/>
      <c r="NGC7" s="105"/>
      <c r="NGD7" s="105"/>
      <c r="NGE7" s="105"/>
      <c r="NGF7" s="105"/>
      <c r="NGG7" s="105"/>
      <c r="NGH7" s="105"/>
      <c r="NGI7" s="105"/>
      <c r="NGJ7" s="105"/>
      <c r="NGK7" s="105"/>
      <c r="NGL7" s="105"/>
      <c r="NGM7" s="105"/>
      <c r="NGN7" s="105"/>
      <c r="NGO7" s="105"/>
      <c r="NGP7" s="105"/>
      <c r="NGQ7" s="105"/>
      <c r="NGR7" s="105"/>
      <c r="NGS7" s="105"/>
      <c r="NGT7" s="105"/>
      <c r="NGU7" s="105"/>
      <c r="NGV7" s="105"/>
      <c r="NGW7" s="105"/>
      <c r="NGX7" s="105"/>
      <c r="NGY7" s="105"/>
      <c r="NGZ7" s="105"/>
      <c r="NHA7" s="105"/>
      <c r="NHB7" s="105"/>
      <c r="NHC7" s="105"/>
      <c r="NHD7" s="105"/>
      <c r="NHE7" s="105"/>
      <c r="NHF7" s="105"/>
      <c r="NHG7" s="105"/>
      <c r="NHH7" s="105"/>
      <c r="NHI7" s="105"/>
      <c r="NHJ7" s="105"/>
      <c r="NHK7" s="105"/>
      <c r="NHL7" s="105"/>
      <c r="NHM7" s="105"/>
      <c r="NHN7" s="105"/>
      <c r="NHO7" s="105"/>
      <c r="NHP7" s="105"/>
      <c r="NHQ7" s="105"/>
      <c r="NHR7" s="105"/>
      <c r="NHS7" s="105"/>
      <c r="NHT7" s="105"/>
      <c r="NHU7" s="105"/>
      <c r="NHV7" s="105"/>
      <c r="NHW7" s="105"/>
      <c r="NHX7" s="105"/>
      <c r="NHY7" s="105"/>
      <c r="NHZ7" s="105"/>
      <c r="NIA7" s="105"/>
      <c r="NIB7" s="105"/>
      <c r="NIC7" s="105"/>
      <c r="NID7" s="105"/>
      <c r="NIE7" s="105"/>
      <c r="NIF7" s="105"/>
      <c r="NIG7" s="105"/>
      <c r="NIH7" s="105"/>
      <c r="NII7" s="105"/>
      <c r="NIJ7" s="105"/>
      <c r="NIK7" s="105"/>
      <c r="NIL7" s="105"/>
      <c r="NIM7" s="105"/>
      <c r="NIN7" s="105"/>
      <c r="NIO7" s="105"/>
      <c r="NIP7" s="105"/>
      <c r="NIQ7" s="105"/>
      <c r="NIR7" s="105"/>
      <c r="NIS7" s="105"/>
      <c r="NIT7" s="105"/>
      <c r="NIU7" s="105"/>
      <c r="NIV7" s="105"/>
      <c r="NIW7" s="105"/>
      <c r="NIX7" s="105"/>
      <c r="NIY7" s="105"/>
      <c r="NIZ7" s="105"/>
      <c r="NJA7" s="105"/>
      <c r="NJB7" s="105"/>
      <c r="NJC7" s="105"/>
      <c r="NJD7" s="105"/>
      <c r="NJE7" s="105"/>
      <c r="NJF7" s="105"/>
      <c r="NJG7" s="105"/>
      <c r="NJH7" s="105"/>
      <c r="NJI7" s="105"/>
      <c r="NJJ7" s="105"/>
      <c r="NJK7" s="105"/>
      <c r="NJL7" s="105"/>
      <c r="NJM7" s="105"/>
      <c r="NJN7" s="105"/>
      <c r="NJO7" s="105"/>
      <c r="NJP7" s="105"/>
      <c r="NJQ7" s="105"/>
      <c r="NJR7" s="105"/>
      <c r="NJS7" s="105"/>
      <c r="NJT7" s="105"/>
      <c r="NJU7" s="105"/>
      <c r="NJV7" s="105"/>
      <c r="NJW7" s="105"/>
      <c r="NJX7" s="105"/>
      <c r="NJY7" s="105"/>
      <c r="NJZ7" s="105"/>
      <c r="NKA7" s="105"/>
      <c r="NKB7" s="105"/>
      <c r="NKC7" s="105"/>
      <c r="NKD7" s="105"/>
      <c r="NKE7" s="105"/>
      <c r="NKF7" s="105"/>
      <c r="NKG7" s="105"/>
      <c r="NKH7" s="105"/>
      <c r="NKI7" s="105"/>
      <c r="NKJ7" s="105"/>
      <c r="NKK7" s="105"/>
      <c r="NKL7" s="105"/>
      <c r="NKM7" s="105"/>
      <c r="NKN7" s="105"/>
      <c r="NKO7" s="105"/>
      <c r="NKP7" s="105"/>
      <c r="NKQ7" s="105"/>
      <c r="NKR7" s="105"/>
      <c r="NKS7" s="105"/>
      <c r="NKT7" s="105"/>
      <c r="NKU7" s="105"/>
      <c r="NKV7" s="105"/>
      <c r="NKW7" s="105"/>
      <c r="NKX7" s="105"/>
      <c r="NKY7" s="105"/>
      <c r="NKZ7" s="105"/>
      <c r="NLA7" s="105"/>
      <c r="NLB7" s="105"/>
      <c r="NLC7" s="105"/>
      <c r="NLD7" s="105"/>
      <c r="NLE7" s="105"/>
      <c r="NLF7" s="105"/>
      <c r="NLG7" s="105"/>
      <c r="NLH7" s="105"/>
      <c r="NLI7" s="105"/>
      <c r="NLJ7" s="105"/>
      <c r="NLK7" s="105"/>
      <c r="NLL7" s="105"/>
      <c r="NLM7" s="105"/>
      <c r="NLN7" s="105"/>
      <c r="NLO7" s="105"/>
      <c r="NLP7" s="105"/>
      <c r="NLQ7" s="105"/>
      <c r="NLR7" s="105"/>
      <c r="NLS7" s="105"/>
      <c r="NLT7" s="105"/>
      <c r="NLU7" s="105"/>
      <c r="NLV7" s="105"/>
      <c r="NLW7" s="105"/>
      <c r="NLX7" s="105"/>
      <c r="NLY7" s="105"/>
      <c r="NLZ7" s="105"/>
      <c r="NMA7" s="105"/>
      <c r="NMB7" s="105"/>
      <c r="NMC7" s="105"/>
      <c r="NMD7" s="105"/>
      <c r="NME7" s="105"/>
      <c r="NMF7" s="105"/>
      <c r="NMG7" s="105"/>
      <c r="NMH7" s="105"/>
      <c r="NMI7" s="105"/>
      <c r="NMJ7" s="105"/>
      <c r="NMK7" s="105"/>
      <c r="NML7" s="105"/>
      <c r="NMM7" s="105"/>
      <c r="NMN7" s="105"/>
      <c r="NMO7" s="105"/>
      <c r="NMP7" s="105"/>
      <c r="NMQ7" s="105"/>
      <c r="NMR7" s="105"/>
      <c r="NMS7" s="105"/>
      <c r="NMT7" s="105"/>
      <c r="NMU7" s="105"/>
      <c r="NMV7" s="105"/>
      <c r="NMW7" s="105"/>
      <c r="NMX7" s="105"/>
      <c r="NMY7" s="105"/>
      <c r="NMZ7" s="105"/>
      <c r="NNA7" s="105"/>
      <c r="NNB7" s="105"/>
      <c r="NNC7" s="105"/>
      <c r="NND7" s="105"/>
      <c r="NNE7" s="105"/>
      <c r="NNF7" s="105"/>
      <c r="NNG7" s="105"/>
      <c r="NNH7" s="105"/>
      <c r="NNI7" s="105"/>
      <c r="NNJ7" s="105"/>
      <c r="NNK7" s="105"/>
      <c r="NNL7" s="105"/>
      <c r="NNM7" s="105"/>
      <c r="NNN7" s="105"/>
      <c r="NNO7" s="105"/>
      <c r="NNP7" s="105"/>
      <c r="NNQ7" s="105"/>
      <c r="NNR7" s="105"/>
      <c r="NNS7" s="105"/>
      <c r="NNT7" s="105"/>
      <c r="NNU7" s="105"/>
      <c r="NNV7" s="105"/>
      <c r="NNW7" s="105"/>
      <c r="NNX7" s="105"/>
      <c r="NNY7" s="105"/>
      <c r="NNZ7" s="105"/>
      <c r="NOA7" s="105"/>
      <c r="NOB7" s="105"/>
      <c r="NOC7" s="105"/>
      <c r="NOD7" s="105"/>
      <c r="NOE7" s="105"/>
      <c r="NOF7" s="105"/>
      <c r="NOG7" s="105"/>
      <c r="NOH7" s="105"/>
      <c r="NOI7" s="105"/>
      <c r="NOJ7" s="105"/>
      <c r="NOK7" s="105"/>
      <c r="NOL7" s="105"/>
      <c r="NOM7" s="105"/>
      <c r="NON7" s="105"/>
      <c r="NOO7" s="105"/>
      <c r="NOP7" s="105"/>
      <c r="NOQ7" s="105"/>
      <c r="NOR7" s="105"/>
      <c r="NOS7" s="105"/>
      <c r="NOT7" s="105"/>
      <c r="NOU7" s="105"/>
      <c r="NOV7" s="105"/>
      <c r="NOW7" s="105"/>
      <c r="NOX7" s="105"/>
      <c r="NOY7" s="105"/>
      <c r="NOZ7" s="105"/>
      <c r="NPA7" s="105"/>
      <c r="NPB7" s="105"/>
      <c r="NPC7" s="105"/>
      <c r="NPD7" s="105"/>
      <c r="NPE7" s="105"/>
      <c r="NPF7" s="105"/>
      <c r="NPG7" s="105"/>
      <c r="NPH7" s="105"/>
      <c r="NPI7" s="105"/>
      <c r="NPJ7" s="105"/>
      <c r="NPK7" s="105"/>
      <c r="NPL7" s="105"/>
      <c r="NPM7" s="105"/>
      <c r="NPN7" s="105"/>
      <c r="NPO7" s="105"/>
      <c r="NPP7" s="105"/>
      <c r="NPQ7" s="105"/>
      <c r="NPR7" s="105"/>
      <c r="NPS7" s="105"/>
      <c r="NPT7" s="105"/>
      <c r="NPU7" s="105"/>
      <c r="NPV7" s="105"/>
      <c r="NPW7" s="105"/>
      <c r="NPX7" s="105"/>
      <c r="NPY7" s="105"/>
      <c r="NPZ7" s="105"/>
      <c r="NQA7" s="105"/>
      <c r="NQB7" s="105"/>
      <c r="NQC7" s="105"/>
      <c r="NQD7" s="105"/>
      <c r="NQE7" s="105"/>
      <c r="NQF7" s="105"/>
      <c r="NQG7" s="105"/>
      <c r="NQH7" s="105"/>
      <c r="NQI7" s="105"/>
      <c r="NQJ7" s="105"/>
      <c r="NQK7" s="105"/>
      <c r="NQL7" s="105"/>
      <c r="NQM7" s="105"/>
      <c r="NQN7" s="105"/>
      <c r="NQO7" s="105"/>
      <c r="NQP7" s="105"/>
      <c r="NQQ7" s="105"/>
      <c r="NQR7" s="105"/>
      <c r="NQS7" s="105"/>
      <c r="NQT7" s="105"/>
      <c r="NQU7" s="105"/>
      <c r="NQV7" s="105"/>
      <c r="NQW7" s="105"/>
      <c r="NQX7" s="105"/>
      <c r="NQY7" s="105"/>
      <c r="NQZ7" s="105"/>
      <c r="NRA7" s="105"/>
      <c r="NRB7" s="105"/>
      <c r="NRC7" s="105"/>
      <c r="NRD7" s="105"/>
      <c r="NRE7" s="105"/>
      <c r="NRF7" s="105"/>
      <c r="NRG7" s="105"/>
      <c r="NRH7" s="105"/>
      <c r="NRI7" s="105"/>
      <c r="NRJ7" s="105"/>
      <c r="NRK7" s="105"/>
      <c r="NRL7" s="105"/>
      <c r="NRM7" s="105"/>
      <c r="NRN7" s="105"/>
      <c r="NRO7" s="105"/>
      <c r="NRP7" s="105"/>
      <c r="NRQ7" s="105"/>
      <c r="NRR7" s="105"/>
      <c r="NRS7" s="105"/>
      <c r="NRT7" s="105"/>
      <c r="NRU7" s="105"/>
      <c r="NRV7" s="105"/>
      <c r="NRW7" s="105"/>
      <c r="NRX7" s="105"/>
      <c r="NRY7" s="105"/>
      <c r="NRZ7" s="105"/>
      <c r="NSA7" s="105"/>
      <c r="NSB7" s="105"/>
      <c r="NSC7" s="105"/>
      <c r="NSD7" s="105"/>
      <c r="NSE7" s="105"/>
      <c r="NSF7" s="105"/>
      <c r="NSG7" s="105"/>
      <c r="NSH7" s="105"/>
      <c r="NSI7" s="105"/>
      <c r="NSJ7" s="105"/>
      <c r="NSK7" s="105"/>
      <c r="NSL7" s="105"/>
      <c r="NSM7" s="105"/>
      <c r="NSN7" s="105"/>
      <c r="NSO7" s="105"/>
      <c r="NSP7" s="105"/>
      <c r="NSQ7" s="105"/>
      <c r="NSR7" s="105"/>
      <c r="NSS7" s="105"/>
      <c r="NST7" s="105"/>
      <c r="NSU7" s="105"/>
      <c r="NSV7" s="105"/>
      <c r="NSW7" s="105"/>
      <c r="NSX7" s="105"/>
      <c r="NSY7" s="105"/>
      <c r="NSZ7" s="105"/>
      <c r="NTA7" s="105"/>
      <c r="NTB7" s="105"/>
      <c r="NTC7" s="105"/>
      <c r="NTD7" s="105"/>
      <c r="NTE7" s="105"/>
      <c r="NTF7" s="105"/>
      <c r="NTG7" s="105"/>
      <c r="NTH7" s="105"/>
      <c r="NTI7" s="105"/>
      <c r="NTJ7" s="105"/>
      <c r="NTK7" s="105"/>
      <c r="NTL7" s="105"/>
      <c r="NTM7" s="105"/>
      <c r="NTN7" s="105"/>
      <c r="NTO7" s="105"/>
      <c r="NTP7" s="105"/>
      <c r="NTQ7" s="105"/>
      <c r="NTR7" s="105"/>
      <c r="NTS7" s="105"/>
      <c r="NTT7" s="105"/>
      <c r="NTU7" s="105"/>
      <c r="NTV7" s="105"/>
      <c r="NTW7" s="105"/>
      <c r="NTX7" s="105"/>
      <c r="NTY7" s="105"/>
      <c r="NTZ7" s="105"/>
      <c r="NUA7" s="105"/>
      <c r="NUB7" s="105"/>
      <c r="NUC7" s="105"/>
      <c r="NUD7" s="105"/>
      <c r="NUE7" s="105"/>
      <c r="NUF7" s="105"/>
      <c r="NUG7" s="105"/>
      <c r="NUH7" s="105"/>
      <c r="NUI7" s="105"/>
      <c r="NUJ7" s="105"/>
      <c r="NUK7" s="105"/>
      <c r="NUL7" s="105"/>
      <c r="NUM7" s="105"/>
      <c r="NUN7" s="105"/>
      <c r="NUO7" s="105"/>
      <c r="NUP7" s="105"/>
      <c r="NUQ7" s="105"/>
      <c r="NUR7" s="105"/>
      <c r="NUS7" s="105"/>
      <c r="NUT7" s="105"/>
      <c r="NUU7" s="105"/>
      <c r="NUV7" s="105"/>
      <c r="NUW7" s="105"/>
      <c r="NUX7" s="105"/>
      <c r="NUY7" s="105"/>
      <c r="NUZ7" s="105"/>
      <c r="NVA7" s="105"/>
      <c r="NVB7" s="105"/>
      <c r="NVC7" s="105"/>
      <c r="NVD7" s="105"/>
      <c r="NVE7" s="105"/>
      <c r="NVF7" s="105"/>
      <c r="NVG7" s="105"/>
      <c r="NVH7" s="105"/>
      <c r="NVI7" s="105"/>
      <c r="NVJ7" s="105"/>
      <c r="NVK7" s="105"/>
      <c r="NVL7" s="105"/>
      <c r="NVM7" s="105"/>
      <c r="NVN7" s="105"/>
      <c r="NVO7" s="105"/>
      <c r="NVP7" s="105"/>
      <c r="NVQ7" s="105"/>
      <c r="NVR7" s="105"/>
      <c r="NVS7" s="105"/>
      <c r="NVT7" s="105"/>
      <c r="NVU7" s="105"/>
      <c r="NVV7" s="105"/>
      <c r="NVW7" s="105"/>
      <c r="NVX7" s="105"/>
      <c r="NVY7" s="105"/>
      <c r="NVZ7" s="105"/>
      <c r="NWA7" s="105"/>
      <c r="NWB7" s="105"/>
      <c r="NWC7" s="105"/>
      <c r="NWD7" s="105"/>
      <c r="NWE7" s="105"/>
      <c r="NWF7" s="105"/>
      <c r="NWG7" s="105"/>
      <c r="NWH7" s="105"/>
      <c r="NWI7" s="105"/>
      <c r="NWJ7" s="105"/>
      <c r="NWK7" s="105"/>
      <c r="NWL7" s="105"/>
      <c r="NWM7" s="105"/>
      <c r="NWN7" s="105"/>
      <c r="NWO7" s="105"/>
      <c r="NWP7" s="105"/>
      <c r="NWQ7" s="105"/>
      <c r="NWR7" s="105"/>
      <c r="NWS7" s="105"/>
      <c r="NWT7" s="105"/>
      <c r="NWU7" s="105"/>
      <c r="NWV7" s="105"/>
      <c r="NWW7" s="105"/>
      <c r="NWX7" s="105"/>
      <c r="NWY7" s="105"/>
      <c r="NWZ7" s="105"/>
      <c r="NXA7" s="105"/>
      <c r="NXB7" s="105"/>
      <c r="NXC7" s="105"/>
      <c r="NXD7" s="105"/>
      <c r="NXE7" s="105"/>
      <c r="NXF7" s="105"/>
      <c r="NXG7" s="105"/>
      <c r="NXH7" s="105"/>
      <c r="NXI7" s="105"/>
      <c r="NXJ7" s="105"/>
      <c r="NXK7" s="105"/>
      <c r="NXL7" s="105"/>
      <c r="NXM7" s="105"/>
      <c r="NXN7" s="105"/>
      <c r="NXO7" s="105"/>
      <c r="NXP7" s="105"/>
      <c r="NXQ7" s="105"/>
      <c r="NXR7" s="105"/>
      <c r="NXS7" s="105"/>
      <c r="NXT7" s="105"/>
      <c r="NXU7" s="105"/>
      <c r="NXV7" s="105"/>
      <c r="NXW7" s="105"/>
      <c r="NXX7" s="105"/>
      <c r="NXY7" s="105"/>
      <c r="NXZ7" s="105"/>
      <c r="NYA7" s="105"/>
      <c r="NYB7" s="105"/>
      <c r="NYC7" s="105"/>
      <c r="NYD7" s="105"/>
      <c r="NYE7" s="105"/>
      <c r="NYF7" s="105"/>
      <c r="NYG7" s="105"/>
      <c r="NYH7" s="105"/>
      <c r="NYI7" s="105"/>
      <c r="NYJ7" s="105"/>
      <c r="NYK7" s="105"/>
      <c r="NYL7" s="105"/>
      <c r="NYM7" s="105"/>
      <c r="NYN7" s="105"/>
      <c r="NYO7" s="105"/>
      <c r="NYP7" s="105"/>
      <c r="NYQ7" s="105"/>
      <c r="NYR7" s="105"/>
      <c r="NYS7" s="105"/>
      <c r="NYT7" s="105"/>
      <c r="NYU7" s="105"/>
      <c r="NYV7" s="105"/>
      <c r="NYW7" s="105"/>
      <c r="NYX7" s="105"/>
      <c r="NYY7" s="105"/>
      <c r="NYZ7" s="105"/>
      <c r="NZA7" s="105"/>
      <c r="NZB7" s="105"/>
      <c r="NZC7" s="105"/>
      <c r="NZD7" s="105"/>
      <c r="NZE7" s="105"/>
      <c r="NZF7" s="105"/>
      <c r="NZG7" s="105"/>
      <c r="NZH7" s="105"/>
      <c r="NZI7" s="105"/>
      <c r="NZJ7" s="105"/>
      <c r="NZK7" s="105"/>
      <c r="NZL7" s="105"/>
      <c r="NZM7" s="105"/>
      <c r="NZN7" s="105"/>
      <c r="NZO7" s="105"/>
      <c r="NZP7" s="105"/>
      <c r="NZQ7" s="105"/>
      <c r="NZR7" s="105"/>
      <c r="NZS7" s="105"/>
      <c r="NZT7" s="105"/>
      <c r="NZU7" s="105"/>
      <c r="NZV7" s="105"/>
      <c r="NZW7" s="105"/>
      <c r="NZX7" s="105"/>
      <c r="NZY7" s="105"/>
      <c r="NZZ7" s="105"/>
      <c r="OAA7" s="105"/>
      <c r="OAB7" s="105"/>
      <c r="OAC7" s="105"/>
      <c r="OAD7" s="105"/>
      <c r="OAE7" s="105"/>
      <c r="OAF7" s="105"/>
      <c r="OAG7" s="105"/>
      <c r="OAH7" s="105"/>
      <c r="OAI7" s="105"/>
      <c r="OAJ7" s="105"/>
      <c r="OAK7" s="105"/>
      <c r="OAL7" s="105"/>
      <c r="OAM7" s="105"/>
      <c r="OAN7" s="105"/>
      <c r="OAO7" s="105"/>
      <c r="OAP7" s="105"/>
      <c r="OAQ7" s="105"/>
      <c r="OAR7" s="105"/>
      <c r="OAS7" s="105"/>
      <c r="OAT7" s="105"/>
      <c r="OAU7" s="105"/>
      <c r="OAV7" s="105"/>
      <c r="OAW7" s="105"/>
      <c r="OAX7" s="105"/>
      <c r="OAY7" s="105"/>
      <c r="OAZ7" s="105"/>
      <c r="OBA7" s="105"/>
      <c r="OBB7" s="105"/>
      <c r="OBC7" s="105"/>
      <c r="OBD7" s="105"/>
      <c r="OBE7" s="105"/>
      <c r="OBF7" s="105"/>
      <c r="OBG7" s="105"/>
      <c r="OBH7" s="105"/>
      <c r="OBI7" s="105"/>
      <c r="OBJ7" s="105"/>
      <c r="OBK7" s="105"/>
      <c r="OBL7" s="105"/>
      <c r="OBM7" s="105"/>
      <c r="OBN7" s="105"/>
      <c r="OBO7" s="105"/>
      <c r="OBP7" s="105"/>
      <c r="OBQ7" s="105"/>
      <c r="OBR7" s="105"/>
      <c r="OBS7" s="105"/>
      <c r="OBT7" s="105"/>
      <c r="OBU7" s="105"/>
      <c r="OBV7" s="105"/>
      <c r="OBW7" s="105"/>
      <c r="OBX7" s="105"/>
      <c r="OBY7" s="105"/>
      <c r="OBZ7" s="105"/>
      <c r="OCA7" s="105"/>
      <c r="OCB7" s="105"/>
      <c r="OCC7" s="105"/>
      <c r="OCD7" s="105"/>
      <c r="OCE7" s="105"/>
      <c r="OCF7" s="105"/>
      <c r="OCG7" s="105"/>
      <c r="OCH7" s="105"/>
      <c r="OCI7" s="105"/>
      <c r="OCJ7" s="105"/>
      <c r="OCK7" s="105"/>
      <c r="OCL7" s="105"/>
      <c r="OCM7" s="105"/>
      <c r="OCN7" s="105"/>
      <c r="OCO7" s="105"/>
      <c r="OCP7" s="105"/>
      <c r="OCQ7" s="105"/>
      <c r="OCR7" s="105"/>
      <c r="OCS7" s="105"/>
      <c r="OCT7" s="105"/>
      <c r="OCU7" s="105"/>
      <c r="OCV7" s="105"/>
      <c r="OCW7" s="105"/>
      <c r="OCX7" s="105"/>
      <c r="OCY7" s="105"/>
      <c r="OCZ7" s="105"/>
      <c r="ODA7" s="105"/>
      <c r="ODB7" s="105"/>
      <c r="ODC7" s="105"/>
      <c r="ODD7" s="105"/>
      <c r="ODE7" s="105"/>
      <c r="ODF7" s="105"/>
      <c r="ODG7" s="105"/>
      <c r="ODH7" s="105"/>
      <c r="ODI7" s="105"/>
      <c r="ODJ7" s="105"/>
      <c r="ODK7" s="105"/>
      <c r="ODL7" s="105"/>
      <c r="ODM7" s="105"/>
      <c r="ODN7" s="105"/>
      <c r="ODO7" s="105"/>
      <c r="ODP7" s="105"/>
      <c r="ODQ7" s="105"/>
      <c r="ODR7" s="105"/>
      <c r="ODS7" s="105"/>
      <c r="ODT7" s="105"/>
      <c r="ODU7" s="105"/>
      <c r="ODV7" s="105"/>
      <c r="ODW7" s="105"/>
      <c r="ODX7" s="105"/>
      <c r="ODY7" s="105"/>
      <c r="ODZ7" s="105"/>
      <c r="OEA7" s="105"/>
      <c r="OEB7" s="105"/>
      <c r="OEC7" s="105"/>
      <c r="OED7" s="105"/>
      <c r="OEE7" s="105"/>
      <c r="OEF7" s="105"/>
      <c r="OEG7" s="105"/>
      <c r="OEH7" s="105"/>
      <c r="OEI7" s="105"/>
      <c r="OEJ7" s="105"/>
      <c r="OEK7" s="105"/>
      <c r="OEL7" s="105"/>
      <c r="OEM7" s="105"/>
      <c r="OEN7" s="105"/>
      <c r="OEO7" s="105"/>
      <c r="OEP7" s="105"/>
      <c r="OEQ7" s="105"/>
      <c r="OER7" s="105"/>
      <c r="OES7" s="105"/>
      <c r="OET7" s="105"/>
      <c r="OEU7" s="105"/>
      <c r="OEV7" s="105"/>
      <c r="OEW7" s="105"/>
      <c r="OEX7" s="105"/>
      <c r="OEY7" s="105"/>
      <c r="OEZ7" s="105"/>
      <c r="OFA7" s="105"/>
      <c r="OFB7" s="105"/>
      <c r="OFC7" s="105"/>
      <c r="OFD7" s="105"/>
      <c r="OFE7" s="105"/>
      <c r="OFF7" s="105"/>
      <c r="OFG7" s="105"/>
      <c r="OFH7" s="105"/>
      <c r="OFI7" s="105"/>
      <c r="OFJ7" s="105"/>
      <c r="OFK7" s="105"/>
      <c r="OFL7" s="105"/>
      <c r="OFM7" s="105"/>
      <c r="OFN7" s="105"/>
      <c r="OFO7" s="105"/>
      <c r="OFP7" s="105"/>
      <c r="OFQ7" s="105"/>
      <c r="OFR7" s="105"/>
      <c r="OFS7" s="105"/>
      <c r="OFT7" s="105"/>
      <c r="OFU7" s="105"/>
      <c r="OFV7" s="105"/>
      <c r="OFW7" s="105"/>
      <c r="OFX7" s="105"/>
      <c r="OFY7" s="105"/>
      <c r="OFZ7" s="105"/>
      <c r="OGA7" s="105"/>
      <c r="OGB7" s="105"/>
      <c r="OGC7" s="105"/>
      <c r="OGD7" s="105"/>
      <c r="OGE7" s="105"/>
      <c r="OGF7" s="105"/>
      <c r="OGG7" s="105"/>
      <c r="OGH7" s="105"/>
      <c r="OGI7" s="105"/>
      <c r="OGJ7" s="105"/>
      <c r="OGK7" s="105"/>
      <c r="OGL7" s="105"/>
      <c r="OGM7" s="105"/>
      <c r="OGN7" s="105"/>
      <c r="OGO7" s="105"/>
      <c r="OGP7" s="105"/>
      <c r="OGQ7" s="105"/>
      <c r="OGR7" s="105"/>
      <c r="OGS7" s="105"/>
      <c r="OGT7" s="105"/>
      <c r="OGU7" s="105"/>
      <c r="OGV7" s="105"/>
      <c r="OGW7" s="105"/>
      <c r="OGX7" s="105"/>
      <c r="OGY7" s="105"/>
      <c r="OGZ7" s="105"/>
      <c r="OHA7" s="105"/>
      <c r="OHB7" s="105"/>
      <c r="OHC7" s="105"/>
      <c r="OHD7" s="105"/>
      <c r="OHE7" s="105"/>
      <c r="OHF7" s="105"/>
      <c r="OHG7" s="105"/>
      <c r="OHH7" s="105"/>
      <c r="OHI7" s="105"/>
      <c r="OHJ7" s="105"/>
      <c r="OHK7" s="105"/>
      <c r="OHL7" s="105"/>
      <c r="OHM7" s="105"/>
      <c r="OHN7" s="105"/>
      <c r="OHO7" s="105"/>
      <c r="OHP7" s="105"/>
      <c r="OHQ7" s="105"/>
      <c r="OHR7" s="105"/>
      <c r="OHS7" s="105"/>
      <c r="OHT7" s="105"/>
      <c r="OHU7" s="105"/>
      <c r="OHV7" s="105"/>
      <c r="OHW7" s="105"/>
      <c r="OHX7" s="105"/>
      <c r="OHY7" s="105"/>
      <c r="OHZ7" s="105"/>
      <c r="OIA7" s="105"/>
      <c r="OIB7" s="105"/>
      <c r="OIC7" s="105"/>
      <c r="OID7" s="105"/>
      <c r="OIE7" s="105"/>
      <c r="OIF7" s="105"/>
      <c r="OIG7" s="105"/>
      <c r="OIH7" s="105"/>
      <c r="OII7" s="105"/>
      <c r="OIJ7" s="105"/>
      <c r="OIK7" s="105"/>
      <c r="OIL7" s="105"/>
      <c r="OIM7" s="105"/>
      <c r="OIN7" s="105"/>
      <c r="OIO7" s="105"/>
      <c r="OIP7" s="105"/>
      <c r="OIQ7" s="105"/>
      <c r="OIR7" s="105"/>
      <c r="OIS7" s="105"/>
      <c r="OIT7" s="105"/>
      <c r="OIU7" s="105"/>
      <c r="OIV7" s="105"/>
      <c r="OIW7" s="105"/>
      <c r="OIX7" s="105"/>
      <c r="OIY7" s="105"/>
      <c r="OIZ7" s="105"/>
      <c r="OJA7" s="105"/>
      <c r="OJB7" s="105"/>
      <c r="OJC7" s="105"/>
      <c r="OJD7" s="105"/>
      <c r="OJE7" s="105"/>
      <c r="OJF7" s="105"/>
      <c r="OJG7" s="105"/>
      <c r="OJH7" s="105"/>
      <c r="OJI7" s="105"/>
      <c r="OJJ7" s="105"/>
      <c r="OJK7" s="105"/>
      <c r="OJL7" s="105"/>
      <c r="OJM7" s="105"/>
      <c r="OJN7" s="105"/>
      <c r="OJO7" s="105"/>
      <c r="OJP7" s="105"/>
      <c r="OJQ7" s="105"/>
      <c r="OJR7" s="105"/>
      <c r="OJS7" s="105"/>
      <c r="OJT7" s="105"/>
      <c r="OJU7" s="105"/>
      <c r="OJV7" s="105"/>
      <c r="OJW7" s="105"/>
      <c r="OJX7" s="105"/>
      <c r="OJY7" s="105"/>
      <c r="OJZ7" s="105"/>
      <c r="OKA7" s="105"/>
      <c r="OKB7" s="105"/>
      <c r="OKC7" s="105"/>
      <c r="OKD7" s="105"/>
      <c r="OKE7" s="105"/>
      <c r="OKF7" s="105"/>
      <c r="OKG7" s="105"/>
      <c r="OKH7" s="105"/>
      <c r="OKI7" s="105"/>
      <c r="OKJ7" s="105"/>
      <c r="OKK7" s="105"/>
      <c r="OKL7" s="105"/>
      <c r="OKM7" s="105"/>
      <c r="OKN7" s="105"/>
      <c r="OKO7" s="105"/>
      <c r="OKP7" s="105"/>
      <c r="OKQ7" s="105"/>
      <c r="OKR7" s="105"/>
      <c r="OKS7" s="105"/>
      <c r="OKT7" s="105"/>
      <c r="OKU7" s="105"/>
      <c r="OKV7" s="105"/>
      <c r="OKW7" s="105"/>
      <c r="OKX7" s="105"/>
      <c r="OKY7" s="105"/>
      <c r="OKZ7" s="105"/>
      <c r="OLA7" s="105"/>
      <c r="OLB7" s="105"/>
      <c r="OLC7" s="105"/>
      <c r="OLD7" s="105"/>
      <c r="OLE7" s="105"/>
      <c r="OLF7" s="105"/>
      <c r="OLG7" s="105"/>
      <c r="OLH7" s="105"/>
      <c r="OLI7" s="105"/>
      <c r="OLJ7" s="105"/>
      <c r="OLK7" s="105"/>
      <c r="OLL7" s="105"/>
      <c r="OLM7" s="105"/>
      <c r="OLN7" s="105"/>
      <c r="OLO7" s="105"/>
      <c r="OLP7" s="105"/>
      <c r="OLQ7" s="105"/>
      <c r="OLR7" s="105"/>
      <c r="OLS7" s="105"/>
      <c r="OLT7" s="105"/>
      <c r="OLU7" s="105"/>
      <c r="OLV7" s="105"/>
      <c r="OLW7" s="105"/>
      <c r="OLX7" s="105"/>
      <c r="OLY7" s="105"/>
      <c r="OLZ7" s="105"/>
      <c r="OMA7" s="105"/>
      <c r="OMB7" s="105"/>
      <c r="OMC7" s="105"/>
      <c r="OMD7" s="105"/>
      <c r="OME7" s="105"/>
      <c r="OMF7" s="105"/>
      <c r="OMG7" s="105"/>
      <c r="OMH7" s="105"/>
      <c r="OMI7" s="105"/>
      <c r="OMJ7" s="105"/>
      <c r="OMK7" s="105"/>
      <c r="OML7" s="105"/>
      <c r="OMM7" s="105"/>
      <c r="OMN7" s="105"/>
      <c r="OMO7" s="105"/>
      <c r="OMP7" s="105"/>
      <c r="OMQ7" s="105"/>
      <c r="OMR7" s="105"/>
      <c r="OMS7" s="105"/>
      <c r="OMT7" s="105"/>
      <c r="OMU7" s="105"/>
      <c r="OMV7" s="105"/>
      <c r="OMW7" s="105"/>
      <c r="OMX7" s="105"/>
      <c r="OMY7" s="105"/>
      <c r="OMZ7" s="105"/>
      <c r="ONA7" s="105"/>
      <c r="ONB7" s="105"/>
      <c r="ONC7" s="105"/>
      <c r="OND7" s="105"/>
      <c r="ONE7" s="105"/>
      <c r="ONF7" s="105"/>
      <c r="ONG7" s="105"/>
      <c r="ONH7" s="105"/>
      <c r="ONI7" s="105"/>
      <c r="ONJ7" s="105"/>
      <c r="ONK7" s="105"/>
      <c r="ONL7" s="105"/>
      <c r="ONM7" s="105"/>
      <c r="ONN7" s="105"/>
      <c r="ONO7" s="105"/>
      <c r="ONP7" s="105"/>
      <c r="ONQ7" s="105"/>
      <c r="ONR7" s="105"/>
      <c r="ONS7" s="105"/>
      <c r="ONT7" s="105"/>
      <c r="ONU7" s="105"/>
      <c r="ONV7" s="105"/>
      <c r="ONW7" s="105"/>
      <c r="ONX7" s="105"/>
      <c r="ONY7" s="105"/>
      <c r="ONZ7" s="105"/>
      <c r="OOA7" s="105"/>
      <c r="OOB7" s="105"/>
      <c r="OOC7" s="105"/>
      <c r="OOD7" s="105"/>
      <c r="OOE7" s="105"/>
      <c r="OOF7" s="105"/>
      <c r="OOG7" s="105"/>
      <c r="OOH7" s="105"/>
      <c r="OOI7" s="105"/>
      <c r="OOJ7" s="105"/>
      <c r="OOK7" s="105"/>
      <c r="OOL7" s="105"/>
      <c r="OOM7" s="105"/>
      <c r="OON7" s="105"/>
      <c r="OOO7" s="105"/>
      <c r="OOP7" s="105"/>
      <c r="OOQ7" s="105"/>
      <c r="OOR7" s="105"/>
      <c r="OOS7" s="105"/>
      <c r="OOT7" s="105"/>
      <c r="OOU7" s="105"/>
      <c r="OOV7" s="105"/>
      <c r="OOW7" s="105"/>
      <c r="OOX7" s="105"/>
      <c r="OOY7" s="105"/>
      <c r="OOZ7" s="105"/>
      <c r="OPA7" s="105"/>
      <c r="OPB7" s="105"/>
      <c r="OPC7" s="105"/>
      <c r="OPD7" s="105"/>
      <c r="OPE7" s="105"/>
      <c r="OPF7" s="105"/>
      <c r="OPG7" s="105"/>
      <c r="OPH7" s="105"/>
      <c r="OPI7" s="105"/>
      <c r="OPJ7" s="105"/>
      <c r="OPK7" s="105"/>
      <c r="OPL7" s="105"/>
      <c r="OPM7" s="105"/>
      <c r="OPN7" s="105"/>
      <c r="OPO7" s="105"/>
      <c r="OPP7" s="105"/>
      <c r="OPQ7" s="105"/>
      <c r="OPR7" s="105"/>
      <c r="OPS7" s="105"/>
      <c r="OPT7" s="105"/>
      <c r="OPU7" s="105"/>
      <c r="OPV7" s="105"/>
      <c r="OPW7" s="105"/>
      <c r="OPX7" s="105"/>
      <c r="OPY7" s="105"/>
      <c r="OPZ7" s="105"/>
      <c r="OQA7" s="105"/>
      <c r="OQB7" s="105"/>
      <c r="OQC7" s="105"/>
      <c r="OQD7" s="105"/>
      <c r="OQE7" s="105"/>
      <c r="OQF7" s="105"/>
      <c r="OQG7" s="105"/>
      <c r="OQH7" s="105"/>
      <c r="OQI7" s="105"/>
      <c r="OQJ7" s="105"/>
      <c r="OQK7" s="105"/>
      <c r="OQL7" s="105"/>
      <c r="OQM7" s="105"/>
      <c r="OQN7" s="105"/>
      <c r="OQO7" s="105"/>
      <c r="OQP7" s="105"/>
      <c r="OQQ7" s="105"/>
      <c r="OQR7" s="105"/>
      <c r="OQS7" s="105"/>
      <c r="OQT7" s="105"/>
      <c r="OQU7" s="105"/>
      <c r="OQV7" s="105"/>
      <c r="OQW7" s="105"/>
      <c r="OQX7" s="105"/>
      <c r="OQY7" s="105"/>
      <c r="OQZ7" s="105"/>
      <c r="ORA7" s="105"/>
      <c r="ORB7" s="105"/>
      <c r="ORC7" s="105"/>
      <c r="ORD7" s="105"/>
      <c r="ORE7" s="105"/>
      <c r="ORF7" s="105"/>
      <c r="ORG7" s="105"/>
      <c r="ORH7" s="105"/>
      <c r="ORI7" s="105"/>
      <c r="ORJ7" s="105"/>
      <c r="ORK7" s="105"/>
      <c r="ORL7" s="105"/>
      <c r="ORM7" s="105"/>
      <c r="ORN7" s="105"/>
      <c r="ORO7" s="105"/>
      <c r="ORP7" s="105"/>
      <c r="ORQ7" s="105"/>
      <c r="ORR7" s="105"/>
      <c r="ORS7" s="105"/>
      <c r="ORT7" s="105"/>
      <c r="ORU7" s="105"/>
      <c r="ORV7" s="105"/>
      <c r="ORW7" s="105"/>
      <c r="ORX7" s="105"/>
      <c r="ORY7" s="105"/>
      <c r="ORZ7" s="105"/>
      <c r="OSA7" s="105"/>
      <c r="OSB7" s="105"/>
      <c r="OSC7" s="105"/>
      <c r="OSD7" s="105"/>
      <c r="OSE7" s="105"/>
      <c r="OSF7" s="105"/>
      <c r="OSG7" s="105"/>
      <c r="OSH7" s="105"/>
      <c r="OSI7" s="105"/>
      <c r="OSJ7" s="105"/>
      <c r="OSK7" s="105"/>
      <c r="OSL7" s="105"/>
      <c r="OSM7" s="105"/>
      <c r="OSN7" s="105"/>
      <c r="OSO7" s="105"/>
      <c r="OSP7" s="105"/>
      <c r="OSQ7" s="105"/>
      <c r="OSR7" s="105"/>
      <c r="OSS7" s="105"/>
      <c r="OST7" s="105"/>
      <c r="OSU7" s="105"/>
      <c r="OSV7" s="105"/>
      <c r="OSW7" s="105"/>
      <c r="OSX7" s="105"/>
      <c r="OSY7" s="105"/>
      <c r="OSZ7" s="105"/>
      <c r="OTA7" s="105"/>
      <c r="OTB7" s="105"/>
      <c r="OTC7" s="105"/>
      <c r="OTD7" s="105"/>
      <c r="OTE7" s="105"/>
      <c r="OTF7" s="105"/>
      <c r="OTG7" s="105"/>
      <c r="OTH7" s="105"/>
      <c r="OTI7" s="105"/>
      <c r="OTJ7" s="105"/>
      <c r="OTK7" s="105"/>
      <c r="OTL7" s="105"/>
      <c r="OTM7" s="105"/>
      <c r="OTN7" s="105"/>
      <c r="OTO7" s="105"/>
      <c r="OTP7" s="105"/>
      <c r="OTQ7" s="105"/>
      <c r="OTR7" s="105"/>
      <c r="OTS7" s="105"/>
      <c r="OTT7" s="105"/>
      <c r="OTU7" s="105"/>
      <c r="OTV7" s="105"/>
      <c r="OTW7" s="105"/>
      <c r="OTX7" s="105"/>
      <c r="OTY7" s="105"/>
      <c r="OTZ7" s="105"/>
      <c r="OUA7" s="105"/>
      <c r="OUB7" s="105"/>
      <c r="OUC7" s="105"/>
      <c r="OUD7" s="105"/>
      <c r="OUE7" s="105"/>
      <c r="OUF7" s="105"/>
      <c r="OUG7" s="105"/>
      <c r="OUH7" s="105"/>
      <c r="OUI7" s="105"/>
      <c r="OUJ7" s="105"/>
      <c r="OUK7" s="105"/>
      <c r="OUL7" s="105"/>
      <c r="OUM7" s="105"/>
      <c r="OUN7" s="105"/>
      <c r="OUO7" s="105"/>
      <c r="OUP7" s="105"/>
      <c r="OUQ7" s="105"/>
      <c r="OUR7" s="105"/>
      <c r="OUS7" s="105"/>
      <c r="OUT7" s="105"/>
      <c r="OUU7" s="105"/>
      <c r="OUV7" s="105"/>
      <c r="OUW7" s="105"/>
      <c r="OUX7" s="105"/>
      <c r="OUY7" s="105"/>
      <c r="OUZ7" s="105"/>
      <c r="OVA7" s="105"/>
      <c r="OVB7" s="105"/>
      <c r="OVC7" s="105"/>
      <c r="OVD7" s="105"/>
      <c r="OVE7" s="105"/>
      <c r="OVF7" s="105"/>
      <c r="OVG7" s="105"/>
      <c r="OVH7" s="105"/>
      <c r="OVI7" s="105"/>
      <c r="OVJ7" s="105"/>
      <c r="OVK7" s="105"/>
      <c r="OVL7" s="105"/>
      <c r="OVM7" s="105"/>
      <c r="OVN7" s="105"/>
      <c r="OVO7" s="105"/>
      <c r="OVP7" s="105"/>
      <c r="OVQ7" s="105"/>
      <c r="OVR7" s="105"/>
      <c r="OVS7" s="105"/>
      <c r="OVT7" s="105"/>
      <c r="OVU7" s="105"/>
      <c r="OVV7" s="105"/>
      <c r="OVW7" s="105"/>
      <c r="OVX7" s="105"/>
      <c r="OVY7" s="105"/>
      <c r="OVZ7" s="105"/>
      <c r="OWA7" s="105"/>
      <c r="OWB7" s="105"/>
      <c r="OWC7" s="105"/>
      <c r="OWD7" s="105"/>
      <c r="OWE7" s="105"/>
      <c r="OWF7" s="105"/>
      <c r="OWG7" s="105"/>
      <c r="OWH7" s="105"/>
      <c r="OWI7" s="105"/>
      <c r="OWJ7" s="105"/>
      <c r="OWK7" s="105"/>
      <c r="OWL7" s="105"/>
      <c r="OWM7" s="105"/>
      <c r="OWN7" s="105"/>
      <c r="OWO7" s="105"/>
      <c r="OWP7" s="105"/>
      <c r="OWQ7" s="105"/>
      <c r="OWR7" s="105"/>
      <c r="OWS7" s="105"/>
      <c r="OWT7" s="105"/>
      <c r="OWU7" s="105"/>
      <c r="OWV7" s="105"/>
      <c r="OWW7" s="105"/>
      <c r="OWX7" s="105"/>
      <c r="OWY7" s="105"/>
      <c r="OWZ7" s="105"/>
      <c r="OXA7" s="105"/>
      <c r="OXB7" s="105"/>
      <c r="OXC7" s="105"/>
      <c r="OXD7" s="105"/>
      <c r="OXE7" s="105"/>
      <c r="OXF7" s="105"/>
      <c r="OXG7" s="105"/>
      <c r="OXH7" s="105"/>
      <c r="OXI7" s="105"/>
      <c r="OXJ7" s="105"/>
      <c r="OXK7" s="105"/>
      <c r="OXL7" s="105"/>
      <c r="OXM7" s="105"/>
      <c r="OXN7" s="105"/>
      <c r="OXO7" s="105"/>
      <c r="OXP7" s="105"/>
      <c r="OXQ7" s="105"/>
      <c r="OXR7" s="105"/>
      <c r="OXS7" s="105"/>
      <c r="OXT7" s="105"/>
      <c r="OXU7" s="105"/>
      <c r="OXV7" s="105"/>
      <c r="OXW7" s="105"/>
      <c r="OXX7" s="105"/>
      <c r="OXY7" s="105"/>
      <c r="OXZ7" s="105"/>
      <c r="OYA7" s="105"/>
      <c r="OYB7" s="105"/>
      <c r="OYC7" s="105"/>
      <c r="OYD7" s="105"/>
      <c r="OYE7" s="105"/>
      <c r="OYF7" s="105"/>
      <c r="OYG7" s="105"/>
      <c r="OYH7" s="105"/>
      <c r="OYI7" s="105"/>
      <c r="OYJ7" s="105"/>
      <c r="OYK7" s="105"/>
      <c r="OYL7" s="105"/>
      <c r="OYM7" s="105"/>
      <c r="OYN7" s="105"/>
      <c r="OYO7" s="105"/>
      <c r="OYP7" s="105"/>
      <c r="OYQ7" s="105"/>
      <c r="OYR7" s="105"/>
      <c r="OYS7" s="105"/>
      <c r="OYT7" s="105"/>
      <c r="OYU7" s="105"/>
      <c r="OYV7" s="105"/>
      <c r="OYW7" s="105"/>
      <c r="OYX7" s="105"/>
      <c r="OYY7" s="105"/>
      <c r="OYZ7" s="105"/>
      <c r="OZA7" s="105"/>
      <c r="OZB7" s="105"/>
      <c r="OZC7" s="105"/>
      <c r="OZD7" s="105"/>
      <c r="OZE7" s="105"/>
      <c r="OZF7" s="105"/>
      <c r="OZG7" s="105"/>
      <c r="OZH7" s="105"/>
      <c r="OZI7" s="105"/>
      <c r="OZJ7" s="105"/>
      <c r="OZK7" s="105"/>
      <c r="OZL7" s="105"/>
      <c r="OZM7" s="105"/>
      <c r="OZN7" s="105"/>
      <c r="OZO7" s="105"/>
      <c r="OZP7" s="105"/>
      <c r="OZQ7" s="105"/>
      <c r="OZR7" s="105"/>
      <c r="OZS7" s="105"/>
      <c r="OZT7" s="105"/>
      <c r="OZU7" s="105"/>
      <c r="OZV7" s="105"/>
      <c r="OZW7" s="105"/>
      <c r="OZX7" s="105"/>
      <c r="OZY7" s="105"/>
      <c r="OZZ7" s="105"/>
      <c r="PAA7" s="105"/>
      <c r="PAB7" s="105"/>
      <c r="PAC7" s="105"/>
      <c r="PAD7" s="105"/>
      <c r="PAE7" s="105"/>
      <c r="PAF7" s="105"/>
      <c r="PAG7" s="105"/>
      <c r="PAH7" s="105"/>
      <c r="PAI7" s="105"/>
      <c r="PAJ7" s="105"/>
      <c r="PAK7" s="105"/>
      <c r="PAL7" s="105"/>
      <c r="PAM7" s="105"/>
      <c r="PAN7" s="105"/>
      <c r="PAO7" s="105"/>
      <c r="PAP7" s="105"/>
      <c r="PAQ7" s="105"/>
      <c r="PAR7" s="105"/>
      <c r="PAS7" s="105"/>
      <c r="PAT7" s="105"/>
      <c r="PAU7" s="105"/>
      <c r="PAV7" s="105"/>
      <c r="PAW7" s="105"/>
      <c r="PAX7" s="105"/>
      <c r="PAY7" s="105"/>
      <c r="PAZ7" s="105"/>
      <c r="PBA7" s="105"/>
      <c r="PBB7" s="105"/>
      <c r="PBC7" s="105"/>
      <c r="PBD7" s="105"/>
      <c r="PBE7" s="105"/>
      <c r="PBF7" s="105"/>
      <c r="PBG7" s="105"/>
      <c r="PBH7" s="105"/>
      <c r="PBI7" s="105"/>
      <c r="PBJ7" s="105"/>
      <c r="PBK7" s="105"/>
      <c r="PBL7" s="105"/>
      <c r="PBM7" s="105"/>
      <c r="PBN7" s="105"/>
      <c r="PBO7" s="105"/>
      <c r="PBP7" s="105"/>
      <c r="PBQ7" s="105"/>
      <c r="PBR7" s="105"/>
      <c r="PBS7" s="105"/>
      <c r="PBT7" s="105"/>
      <c r="PBU7" s="105"/>
      <c r="PBV7" s="105"/>
      <c r="PBW7" s="105"/>
      <c r="PBX7" s="105"/>
      <c r="PBY7" s="105"/>
      <c r="PBZ7" s="105"/>
      <c r="PCA7" s="105"/>
      <c r="PCB7" s="105"/>
      <c r="PCC7" s="105"/>
      <c r="PCD7" s="105"/>
      <c r="PCE7" s="105"/>
      <c r="PCF7" s="105"/>
      <c r="PCG7" s="105"/>
      <c r="PCH7" s="105"/>
      <c r="PCI7" s="105"/>
      <c r="PCJ7" s="105"/>
      <c r="PCK7" s="105"/>
      <c r="PCL7" s="105"/>
      <c r="PCM7" s="105"/>
      <c r="PCN7" s="105"/>
      <c r="PCO7" s="105"/>
      <c r="PCP7" s="105"/>
      <c r="PCQ7" s="105"/>
      <c r="PCR7" s="105"/>
      <c r="PCS7" s="105"/>
      <c r="PCT7" s="105"/>
      <c r="PCU7" s="105"/>
      <c r="PCV7" s="105"/>
      <c r="PCW7" s="105"/>
      <c r="PCX7" s="105"/>
      <c r="PCY7" s="105"/>
      <c r="PCZ7" s="105"/>
      <c r="PDA7" s="105"/>
      <c r="PDB7" s="105"/>
      <c r="PDC7" s="105"/>
      <c r="PDD7" s="105"/>
      <c r="PDE7" s="105"/>
      <c r="PDF7" s="105"/>
      <c r="PDG7" s="105"/>
      <c r="PDH7" s="105"/>
      <c r="PDI7" s="105"/>
      <c r="PDJ7" s="105"/>
      <c r="PDK7" s="105"/>
      <c r="PDL7" s="105"/>
      <c r="PDM7" s="105"/>
      <c r="PDN7" s="105"/>
      <c r="PDO7" s="105"/>
      <c r="PDP7" s="105"/>
      <c r="PDQ7" s="105"/>
      <c r="PDR7" s="105"/>
      <c r="PDS7" s="105"/>
      <c r="PDT7" s="105"/>
      <c r="PDU7" s="105"/>
      <c r="PDV7" s="105"/>
      <c r="PDW7" s="105"/>
      <c r="PDX7" s="105"/>
      <c r="PDY7" s="105"/>
      <c r="PDZ7" s="105"/>
      <c r="PEA7" s="105"/>
      <c r="PEB7" s="105"/>
      <c r="PEC7" s="105"/>
      <c r="PED7" s="105"/>
      <c r="PEE7" s="105"/>
      <c r="PEF7" s="105"/>
      <c r="PEG7" s="105"/>
      <c r="PEH7" s="105"/>
      <c r="PEI7" s="105"/>
      <c r="PEJ7" s="105"/>
      <c r="PEK7" s="105"/>
      <c r="PEL7" s="105"/>
      <c r="PEM7" s="105"/>
      <c r="PEN7" s="105"/>
      <c r="PEO7" s="105"/>
      <c r="PEP7" s="105"/>
      <c r="PEQ7" s="105"/>
      <c r="PER7" s="105"/>
      <c r="PES7" s="105"/>
      <c r="PET7" s="105"/>
      <c r="PEU7" s="105"/>
      <c r="PEV7" s="105"/>
      <c r="PEW7" s="105"/>
      <c r="PEX7" s="105"/>
      <c r="PEY7" s="105"/>
      <c r="PEZ7" s="105"/>
      <c r="PFA7" s="105"/>
      <c r="PFB7" s="105"/>
      <c r="PFC7" s="105"/>
      <c r="PFD7" s="105"/>
      <c r="PFE7" s="105"/>
      <c r="PFF7" s="105"/>
      <c r="PFG7" s="105"/>
      <c r="PFH7" s="105"/>
      <c r="PFI7" s="105"/>
      <c r="PFJ7" s="105"/>
      <c r="PFK7" s="105"/>
      <c r="PFL7" s="105"/>
      <c r="PFM7" s="105"/>
      <c r="PFN7" s="105"/>
      <c r="PFO7" s="105"/>
      <c r="PFP7" s="105"/>
      <c r="PFQ7" s="105"/>
      <c r="PFR7" s="105"/>
      <c r="PFS7" s="105"/>
      <c r="PFT7" s="105"/>
      <c r="PFU7" s="105"/>
      <c r="PFV7" s="105"/>
      <c r="PFW7" s="105"/>
      <c r="PFX7" s="105"/>
      <c r="PFY7" s="105"/>
      <c r="PFZ7" s="105"/>
      <c r="PGA7" s="105"/>
      <c r="PGB7" s="105"/>
      <c r="PGC7" s="105"/>
      <c r="PGD7" s="105"/>
      <c r="PGE7" s="105"/>
      <c r="PGF7" s="105"/>
      <c r="PGG7" s="105"/>
      <c r="PGH7" s="105"/>
      <c r="PGI7" s="105"/>
      <c r="PGJ7" s="105"/>
      <c r="PGK7" s="105"/>
      <c r="PGL7" s="105"/>
      <c r="PGM7" s="105"/>
      <c r="PGN7" s="105"/>
      <c r="PGO7" s="105"/>
      <c r="PGP7" s="105"/>
      <c r="PGQ7" s="105"/>
      <c r="PGR7" s="105"/>
      <c r="PGS7" s="105"/>
      <c r="PGT7" s="105"/>
      <c r="PGU7" s="105"/>
      <c r="PGV7" s="105"/>
      <c r="PGW7" s="105"/>
      <c r="PGX7" s="105"/>
      <c r="PGY7" s="105"/>
      <c r="PGZ7" s="105"/>
      <c r="PHA7" s="105"/>
      <c r="PHB7" s="105"/>
      <c r="PHC7" s="105"/>
      <c r="PHD7" s="105"/>
      <c r="PHE7" s="105"/>
      <c r="PHF7" s="105"/>
      <c r="PHG7" s="105"/>
      <c r="PHH7" s="105"/>
      <c r="PHI7" s="105"/>
      <c r="PHJ7" s="105"/>
      <c r="PHK7" s="105"/>
      <c r="PHL7" s="105"/>
      <c r="PHM7" s="105"/>
      <c r="PHN7" s="105"/>
      <c r="PHO7" s="105"/>
      <c r="PHP7" s="105"/>
      <c r="PHQ7" s="105"/>
      <c r="PHR7" s="105"/>
      <c r="PHS7" s="105"/>
      <c r="PHT7" s="105"/>
      <c r="PHU7" s="105"/>
      <c r="PHV7" s="105"/>
      <c r="PHW7" s="105"/>
      <c r="PHX7" s="105"/>
      <c r="PHY7" s="105"/>
      <c r="PHZ7" s="105"/>
      <c r="PIA7" s="105"/>
      <c r="PIB7" s="105"/>
      <c r="PIC7" s="105"/>
      <c r="PID7" s="105"/>
      <c r="PIE7" s="105"/>
      <c r="PIF7" s="105"/>
      <c r="PIG7" s="105"/>
      <c r="PIH7" s="105"/>
      <c r="PII7" s="105"/>
      <c r="PIJ7" s="105"/>
      <c r="PIK7" s="105"/>
      <c r="PIL7" s="105"/>
      <c r="PIM7" s="105"/>
      <c r="PIN7" s="105"/>
      <c r="PIO7" s="105"/>
      <c r="PIP7" s="105"/>
      <c r="PIQ7" s="105"/>
      <c r="PIR7" s="105"/>
      <c r="PIS7" s="105"/>
      <c r="PIT7" s="105"/>
      <c r="PIU7" s="105"/>
      <c r="PIV7" s="105"/>
      <c r="PIW7" s="105"/>
      <c r="PIX7" s="105"/>
      <c r="PIY7" s="105"/>
      <c r="PIZ7" s="105"/>
      <c r="PJA7" s="105"/>
      <c r="PJB7" s="105"/>
      <c r="PJC7" s="105"/>
      <c r="PJD7" s="105"/>
      <c r="PJE7" s="105"/>
      <c r="PJF7" s="105"/>
      <c r="PJG7" s="105"/>
      <c r="PJH7" s="105"/>
      <c r="PJI7" s="105"/>
      <c r="PJJ7" s="105"/>
      <c r="PJK7" s="105"/>
      <c r="PJL7" s="105"/>
      <c r="PJM7" s="105"/>
      <c r="PJN7" s="105"/>
      <c r="PJO7" s="105"/>
      <c r="PJP7" s="105"/>
      <c r="PJQ7" s="105"/>
      <c r="PJR7" s="105"/>
      <c r="PJS7" s="105"/>
      <c r="PJT7" s="105"/>
      <c r="PJU7" s="105"/>
      <c r="PJV7" s="105"/>
      <c r="PJW7" s="105"/>
      <c r="PJX7" s="105"/>
      <c r="PJY7" s="105"/>
      <c r="PJZ7" s="105"/>
      <c r="PKA7" s="105"/>
      <c r="PKB7" s="105"/>
      <c r="PKC7" s="105"/>
      <c r="PKD7" s="105"/>
      <c r="PKE7" s="105"/>
      <c r="PKF7" s="105"/>
      <c r="PKG7" s="105"/>
      <c r="PKH7" s="105"/>
      <c r="PKI7" s="105"/>
      <c r="PKJ7" s="105"/>
      <c r="PKK7" s="105"/>
      <c r="PKL7" s="105"/>
      <c r="PKM7" s="105"/>
      <c r="PKN7" s="105"/>
      <c r="PKO7" s="105"/>
      <c r="PKP7" s="105"/>
      <c r="PKQ7" s="105"/>
      <c r="PKR7" s="105"/>
      <c r="PKS7" s="105"/>
      <c r="PKT7" s="105"/>
      <c r="PKU7" s="105"/>
      <c r="PKV7" s="105"/>
      <c r="PKW7" s="105"/>
      <c r="PKX7" s="105"/>
      <c r="PKY7" s="105"/>
      <c r="PKZ7" s="105"/>
      <c r="PLA7" s="105"/>
      <c r="PLB7" s="105"/>
      <c r="PLC7" s="105"/>
      <c r="PLD7" s="105"/>
      <c r="PLE7" s="105"/>
      <c r="PLF7" s="105"/>
      <c r="PLG7" s="105"/>
      <c r="PLH7" s="105"/>
      <c r="PLI7" s="105"/>
      <c r="PLJ7" s="105"/>
      <c r="PLK7" s="105"/>
      <c r="PLL7" s="105"/>
      <c r="PLM7" s="105"/>
      <c r="PLN7" s="105"/>
      <c r="PLO7" s="105"/>
      <c r="PLP7" s="105"/>
      <c r="PLQ7" s="105"/>
      <c r="PLR7" s="105"/>
      <c r="PLS7" s="105"/>
      <c r="PLT7" s="105"/>
      <c r="PLU7" s="105"/>
      <c r="PLV7" s="105"/>
      <c r="PLW7" s="105"/>
      <c r="PLX7" s="105"/>
      <c r="PLY7" s="105"/>
      <c r="PLZ7" s="105"/>
      <c r="PMA7" s="105"/>
      <c r="PMB7" s="105"/>
      <c r="PMC7" s="105"/>
      <c r="PMD7" s="105"/>
      <c r="PME7" s="105"/>
      <c r="PMF7" s="105"/>
      <c r="PMG7" s="105"/>
      <c r="PMH7" s="105"/>
      <c r="PMI7" s="105"/>
      <c r="PMJ7" s="105"/>
      <c r="PMK7" s="105"/>
      <c r="PML7" s="105"/>
      <c r="PMM7" s="105"/>
      <c r="PMN7" s="105"/>
      <c r="PMO7" s="105"/>
      <c r="PMP7" s="105"/>
      <c r="PMQ7" s="105"/>
      <c r="PMR7" s="105"/>
      <c r="PMS7" s="105"/>
      <c r="PMT7" s="105"/>
      <c r="PMU7" s="105"/>
      <c r="PMV7" s="105"/>
      <c r="PMW7" s="105"/>
      <c r="PMX7" s="105"/>
      <c r="PMY7" s="105"/>
      <c r="PMZ7" s="105"/>
      <c r="PNA7" s="105"/>
      <c r="PNB7" s="105"/>
      <c r="PNC7" s="105"/>
      <c r="PND7" s="105"/>
      <c r="PNE7" s="105"/>
      <c r="PNF7" s="105"/>
      <c r="PNG7" s="105"/>
      <c r="PNH7" s="105"/>
      <c r="PNI7" s="105"/>
      <c r="PNJ7" s="105"/>
      <c r="PNK7" s="105"/>
      <c r="PNL7" s="105"/>
      <c r="PNM7" s="105"/>
      <c r="PNN7" s="105"/>
      <c r="PNO7" s="105"/>
      <c r="PNP7" s="105"/>
      <c r="PNQ7" s="105"/>
      <c r="PNR7" s="105"/>
      <c r="PNS7" s="105"/>
      <c r="PNT7" s="105"/>
      <c r="PNU7" s="105"/>
      <c r="PNV7" s="105"/>
      <c r="PNW7" s="105"/>
      <c r="PNX7" s="105"/>
      <c r="PNY7" s="105"/>
      <c r="PNZ7" s="105"/>
      <c r="POA7" s="105"/>
      <c r="POB7" s="105"/>
      <c r="POC7" s="105"/>
      <c r="POD7" s="105"/>
      <c r="POE7" s="105"/>
      <c r="POF7" s="105"/>
      <c r="POG7" s="105"/>
      <c r="POH7" s="105"/>
      <c r="POI7" s="105"/>
      <c r="POJ7" s="105"/>
      <c r="POK7" s="105"/>
      <c r="POL7" s="105"/>
      <c r="POM7" s="105"/>
      <c r="PON7" s="105"/>
      <c r="POO7" s="105"/>
      <c r="POP7" s="105"/>
      <c r="POQ7" s="105"/>
      <c r="POR7" s="105"/>
      <c r="POS7" s="105"/>
      <c r="POT7" s="105"/>
      <c r="POU7" s="105"/>
      <c r="POV7" s="105"/>
      <c r="POW7" s="105"/>
      <c r="POX7" s="105"/>
      <c r="POY7" s="105"/>
      <c r="POZ7" s="105"/>
      <c r="PPA7" s="105"/>
      <c r="PPB7" s="105"/>
      <c r="PPC7" s="105"/>
      <c r="PPD7" s="105"/>
      <c r="PPE7" s="105"/>
      <c r="PPF7" s="105"/>
      <c r="PPG7" s="105"/>
      <c r="PPH7" s="105"/>
      <c r="PPI7" s="105"/>
      <c r="PPJ7" s="105"/>
      <c r="PPK7" s="105"/>
      <c r="PPL7" s="105"/>
      <c r="PPM7" s="105"/>
      <c r="PPN7" s="105"/>
      <c r="PPO7" s="105"/>
      <c r="PPP7" s="105"/>
      <c r="PPQ7" s="105"/>
      <c r="PPR7" s="105"/>
      <c r="PPS7" s="105"/>
      <c r="PPT7" s="105"/>
      <c r="PPU7" s="105"/>
      <c r="PPV7" s="105"/>
      <c r="PPW7" s="105"/>
      <c r="PPX7" s="105"/>
      <c r="PPY7" s="105"/>
      <c r="PPZ7" s="105"/>
      <c r="PQA7" s="105"/>
      <c r="PQB7" s="105"/>
      <c r="PQC7" s="105"/>
      <c r="PQD7" s="105"/>
      <c r="PQE7" s="105"/>
      <c r="PQF7" s="105"/>
      <c r="PQG7" s="105"/>
      <c r="PQH7" s="105"/>
      <c r="PQI7" s="105"/>
      <c r="PQJ7" s="105"/>
      <c r="PQK7" s="105"/>
      <c r="PQL7" s="105"/>
      <c r="PQM7" s="105"/>
      <c r="PQN7" s="105"/>
      <c r="PQO7" s="105"/>
      <c r="PQP7" s="105"/>
      <c r="PQQ7" s="105"/>
      <c r="PQR7" s="105"/>
      <c r="PQS7" s="105"/>
      <c r="PQT7" s="105"/>
      <c r="PQU7" s="105"/>
      <c r="PQV7" s="105"/>
      <c r="PQW7" s="105"/>
      <c r="PQX7" s="105"/>
      <c r="PQY7" s="105"/>
      <c r="PQZ7" s="105"/>
      <c r="PRA7" s="105"/>
      <c r="PRB7" s="105"/>
      <c r="PRC7" s="105"/>
      <c r="PRD7" s="105"/>
      <c r="PRE7" s="105"/>
      <c r="PRF7" s="105"/>
      <c r="PRG7" s="105"/>
      <c r="PRH7" s="105"/>
      <c r="PRI7" s="105"/>
      <c r="PRJ7" s="105"/>
      <c r="PRK7" s="105"/>
      <c r="PRL7" s="105"/>
      <c r="PRM7" s="105"/>
      <c r="PRN7" s="105"/>
      <c r="PRO7" s="105"/>
      <c r="PRP7" s="105"/>
      <c r="PRQ7" s="105"/>
      <c r="PRR7" s="105"/>
      <c r="PRS7" s="105"/>
      <c r="PRT7" s="105"/>
      <c r="PRU7" s="105"/>
      <c r="PRV7" s="105"/>
      <c r="PRW7" s="105"/>
      <c r="PRX7" s="105"/>
      <c r="PRY7" s="105"/>
      <c r="PRZ7" s="105"/>
      <c r="PSA7" s="105"/>
      <c r="PSB7" s="105"/>
      <c r="PSC7" s="105"/>
      <c r="PSD7" s="105"/>
      <c r="PSE7" s="105"/>
      <c r="PSF7" s="105"/>
      <c r="PSG7" s="105"/>
      <c r="PSH7" s="105"/>
      <c r="PSI7" s="105"/>
      <c r="PSJ7" s="105"/>
      <c r="PSK7" s="105"/>
      <c r="PSL7" s="105"/>
      <c r="PSM7" s="105"/>
      <c r="PSN7" s="105"/>
      <c r="PSO7" s="105"/>
      <c r="PSP7" s="105"/>
      <c r="PSQ7" s="105"/>
      <c r="PSR7" s="105"/>
      <c r="PSS7" s="105"/>
      <c r="PST7" s="105"/>
      <c r="PSU7" s="105"/>
      <c r="PSV7" s="105"/>
      <c r="PSW7" s="105"/>
      <c r="PSX7" s="105"/>
      <c r="PSY7" s="105"/>
      <c r="PSZ7" s="105"/>
      <c r="PTA7" s="105"/>
      <c r="PTB7" s="105"/>
      <c r="PTC7" s="105"/>
      <c r="PTD7" s="105"/>
      <c r="PTE7" s="105"/>
      <c r="PTF7" s="105"/>
      <c r="PTG7" s="105"/>
      <c r="PTH7" s="105"/>
      <c r="PTI7" s="105"/>
      <c r="PTJ7" s="105"/>
      <c r="PTK7" s="105"/>
      <c r="PTL7" s="105"/>
      <c r="PTM7" s="105"/>
      <c r="PTN7" s="105"/>
      <c r="PTO7" s="105"/>
      <c r="PTP7" s="105"/>
      <c r="PTQ7" s="105"/>
      <c r="PTR7" s="105"/>
      <c r="PTS7" s="105"/>
      <c r="PTT7" s="105"/>
      <c r="PTU7" s="105"/>
      <c r="PTV7" s="105"/>
      <c r="PTW7" s="105"/>
      <c r="PTX7" s="105"/>
      <c r="PTY7" s="105"/>
      <c r="PTZ7" s="105"/>
      <c r="PUA7" s="105"/>
      <c r="PUB7" s="105"/>
      <c r="PUC7" s="105"/>
      <c r="PUD7" s="105"/>
      <c r="PUE7" s="105"/>
      <c r="PUF7" s="105"/>
      <c r="PUG7" s="105"/>
      <c r="PUH7" s="105"/>
      <c r="PUI7" s="105"/>
      <c r="PUJ7" s="105"/>
      <c r="PUK7" s="105"/>
      <c r="PUL7" s="105"/>
      <c r="PUM7" s="105"/>
      <c r="PUN7" s="105"/>
      <c r="PUO7" s="105"/>
      <c r="PUP7" s="105"/>
      <c r="PUQ7" s="105"/>
      <c r="PUR7" s="105"/>
      <c r="PUS7" s="105"/>
      <c r="PUT7" s="105"/>
      <c r="PUU7" s="105"/>
      <c r="PUV7" s="105"/>
      <c r="PUW7" s="105"/>
      <c r="PUX7" s="105"/>
      <c r="PUY7" s="105"/>
      <c r="PUZ7" s="105"/>
      <c r="PVA7" s="105"/>
      <c r="PVB7" s="105"/>
      <c r="PVC7" s="105"/>
      <c r="PVD7" s="105"/>
      <c r="PVE7" s="105"/>
      <c r="PVF7" s="105"/>
      <c r="PVG7" s="105"/>
      <c r="PVH7" s="105"/>
      <c r="PVI7" s="105"/>
      <c r="PVJ7" s="105"/>
      <c r="PVK7" s="105"/>
      <c r="PVL7" s="105"/>
      <c r="PVM7" s="105"/>
      <c r="PVN7" s="105"/>
      <c r="PVO7" s="105"/>
      <c r="PVP7" s="105"/>
      <c r="PVQ7" s="105"/>
      <c r="PVR7" s="105"/>
      <c r="PVS7" s="105"/>
      <c r="PVT7" s="105"/>
      <c r="PVU7" s="105"/>
      <c r="PVV7" s="105"/>
      <c r="PVW7" s="105"/>
      <c r="PVX7" s="105"/>
      <c r="PVY7" s="105"/>
      <c r="PVZ7" s="105"/>
      <c r="PWA7" s="105"/>
      <c r="PWB7" s="105"/>
      <c r="PWC7" s="105"/>
      <c r="PWD7" s="105"/>
      <c r="PWE7" s="105"/>
      <c r="PWF7" s="105"/>
      <c r="PWG7" s="105"/>
      <c r="PWH7" s="105"/>
      <c r="PWI7" s="105"/>
      <c r="PWJ7" s="105"/>
      <c r="PWK7" s="105"/>
      <c r="PWL7" s="105"/>
      <c r="PWM7" s="105"/>
      <c r="PWN7" s="105"/>
      <c r="PWO7" s="105"/>
      <c r="PWP7" s="105"/>
      <c r="PWQ7" s="105"/>
      <c r="PWR7" s="105"/>
      <c r="PWS7" s="105"/>
      <c r="PWT7" s="105"/>
      <c r="PWU7" s="105"/>
      <c r="PWV7" s="105"/>
      <c r="PWW7" s="105"/>
      <c r="PWX7" s="105"/>
      <c r="PWY7" s="105"/>
      <c r="PWZ7" s="105"/>
      <c r="PXA7" s="105"/>
      <c r="PXB7" s="105"/>
      <c r="PXC7" s="105"/>
      <c r="PXD7" s="105"/>
      <c r="PXE7" s="105"/>
      <c r="PXF7" s="105"/>
      <c r="PXG7" s="105"/>
      <c r="PXH7" s="105"/>
      <c r="PXI7" s="105"/>
      <c r="PXJ7" s="105"/>
      <c r="PXK7" s="105"/>
      <c r="PXL7" s="105"/>
      <c r="PXM7" s="105"/>
      <c r="PXN7" s="105"/>
      <c r="PXO7" s="105"/>
      <c r="PXP7" s="105"/>
      <c r="PXQ7" s="105"/>
      <c r="PXR7" s="105"/>
      <c r="PXS7" s="105"/>
      <c r="PXT7" s="105"/>
      <c r="PXU7" s="105"/>
      <c r="PXV7" s="105"/>
      <c r="PXW7" s="105"/>
      <c r="PXX7" s="105"/>
      <c r="PXY7" s="105"/>
      <c r="PXZ7" s="105"/>
      <c r="PYA7" s="105"/>
      <c r="PYB7" s="105"/>
      <c r="PYC7" s="105"/>
      <c r="PYD7" s="105"/>
      <c r="PYE7" s="105"/>
      <c r="PYF7" s="105"/>
      <c r="PYG7" s="105"/>
      <c r="PYH7" s="105"/>
      <c r="PYI7" s="105"/>
      <c r="PYJ7" s="105"/>
      <c r="PYK7" s="105"/>
      <c r="PYL7" s="105"/>
      <c r="PYM7" s="105"/>
      <c r="PYN7" s="105"/>
      <c r="PYO7" s="105"/>
      <c r="PYP7" s="105"/>
      <c r="PYQ7" s="105"/>
      <c r="PYR7" s="105"/>
      <c r="PYS7" s="105"/>
      <c r="PYT7" s="105"/>
      <c r="PYU7" s="105"/>
      <c r="PYV7" s="105"/>
      <c r="PYW7" s="105"/>
      <c r="PYX7" s="105"/>
      <c r="PYY7" s="105"/>
      <c r="PYZ7" s="105"/>
      <c r="PZA7" s="105"/>
      <c r="PZB7" s="105"/>
      <c r="PZC7" s="105"/>
      <c r="PZD7" s="105"/>
      <c r="PZE7" s="105"/>
      <c r="PZF7" s="105"/>
      <c r="PZG7" s="105"/>
      <c r="PZH7" s="105"/>
      <c r="PZI7" s="105"/>
      <c r="PZJ7" s="105"/>
      <c r="PZK7" s="105"/>
      <c r="PZL7" s="105"/>
      <c r="PZM7" s="105"/>
      <c r="PZN7" s="105"/>
      <c r="PZO7" s="105"/>
      <c r="PZP7" s="105"/>
      <c r="PZQ7" s="105"/>
      <c r="PZR7" s="105"/>
      <c r="PZS7" s="105"/>
      <c r="PZT7" s="105"/>
      <c r="PZU7" s="105"/>
      <c r="PZV7" s="105"/>
      <c r="PZW7" s="105"/>
      <c r="PZX7" s="105"/>
      <c r="PZY7" s="105"/>
      <c r="PZZ7" s="105"/>
      <c r="QAA7" s="105"/>
      <c r="QAB7" s="105"/>
      <c r="QAC7" s="105"/>
      <c r="QAD7" s="105"/>
      <c r="QAE7" s="105"/>
      <c r="QAF7" s="105"/>
      <c r="QAG7" s="105"/>
      <c r="QAH7" s="105"/>
      <c r="QAI7" s="105"/>
      <c r="QAJ7" s="105"/>
      <c r="QAK7" s="105"/>
      <c r="QAL7" s="105"/>
      <c r="QAM7" s="105"/>
      <c r="QAN7" s="105"/>
      <c r="QAO7" s="105"/>
      <c r="QAP7" s="105"/>
      <c r="QAQ7" s="105"/>
      <c r="QAR7" s="105"/>
      <c r="QAS7" s="105"/>
      <c r="QAT7" s="105"/>
      <c r="QAU7" s="105"/>
      <c r="QAV7" s="105"/>
      <c r="QAW7" s="105"/>
      <c r="QAX7" s="105"/>
      <c r="QAY7" s="105"/>
      <c r="QAZ7" s="105"/>
      <c r="QBA7" s="105"/>
      <c r="QBB7" s="105"/>
      <c r="QBC7" s="105"/>
      <c r="QBD7" s="105"/>
      <c r="QBE7" s="105"/>
      <c r="QBF7" s="105"/>
      <c r="QBG7" s="105"/>
      <c r="QBH7" s="105"/>
      <c r="QBI7" s="105"/>
      <c r="QBJ7" s="105"/>
      <c r="QBK7" s="105"/>
      <c r="QBL7" s="105"/>
      <c r="QBM7" s="105"/>
      <c r="QBN7" s="105"/>
      <c r="QBO7" s="105"/>
      <c r="QBP7" s="105"/>
      <c r="QBQ7" s="105"/>
      <c r="QBR7" s="105"/>
      <c r="QBS7" s="105"/>
      <c r="QBT7" s="105"/>
      <c r="QBU7" s="105"/>
      <c r="QBV7" s="105"/>
      <c r="QBW7" s="105"/>
      <c r="QBX7" s="105"/>
      <c r="QBY7" s="105"/>
      <c r="QBZ7" s="105"/>
      <c r="QCA7" s="105"/>
      <c r="QCB7" s="105"/>
      <c r="QCC7" s="105"/>
      <c r="QCD7" s="105"/>
      <c r="QCE7" s="105"/>
      <c r="QCF7" s="105"/>
      <c r="QCG7" s="105"/>
      <c r="QCH7" s="105"/>
      <c r="QCI7" s="105"/>
      <c r="QCJ7" s="105"/>
      <c r="QCK7" s="105"/>
      <c r="QCL7" s="105"/>
      <c r="QCM7" s="105"/>
      <c r="QCN7" s="105"/>
      <c r="QCO7" s="105"/>
      <c r="QCP7" s="105"/>
      <c r="QCQ7" s="105"/>
      <c r="QCR7" s="105"/>
      <c r="QCS7" s="105"/>
      <c r="QCT7" s="105"/>
      <c r="QCU7" s="105"/>
      <c r="QCV7" s="105"/>
      <c r="QCW7" s="105"/>
      <c r="QCX7" s="105"/>
      <c r="QCY7" s="105"/>
      <c r="QCZ7" s="105"/>
      <c r="QDA7" s="105"/>
      <c r="QDB7" s="105"/>
      <c r="QDC7" s="105"/>
      <c r="QDD7" s="105"/>
      <c r="QDE7" s="105"/>
      <c r="QDF7" s="105"/>
      <c r="QDG7" s="105"/>
      <c r="QDH7" s="105"/>
      <c r="QDI7" s="105"/>
      <c r="QDJ7" s="105"/>
      <c r="QDK7" s="105"/>
      <c r="QDL7" s="105"/>
      <c r="QDM7" s="105"/>
      <c r="QDN7" s="105"/>
      <c r="QDO7" s="105"/>
      <c r="QDP7" s="105"/>
      <c r="QDQ7" s="105"/>
      <c r="QDR7" s="105"/>
      <c r="QDS7" s="105"/>
      <c r="QDT7" s="105"/>
      <c r="QDU7" s="105"/>
      <c r="QDV7" s="105"/>
      <c r="QDW7" s="105"/>
      <c r="QDX7" s="105"/>
      <c r="QDY7" s="105"/>
      <c r="QDZ7" s="105"/>
      <c r="QEA7" s="105"/>
      <c r="QEB7" s="105"/>
      <c r="QEC7" s="105"/>
      <c r="QED7" s="105"/>
      <c r="QEE7" s="105"/>
      <c r="QEF7" s="105"/>
      <c r="QEG7" s="105"/>
      <c r="QEH7" s="105"/>
      <c r="QEI7" s="105"/>
      <c r="QEJ7" s="105"/>
      <c r="QEK7" s="105"/>
      <c r="QEL7" s="105"/>
      <c r="QEM7" s="105"/>
      <c r="QEN7" s="105"/>
      <c r="QEO7" s="105"/>
      <c r="QEP7" s="105"/>
      <c r="QEQ7" s="105"/>
      <c r="QER7" s="105"/>
      <c r="QES7" s="105"/>
      <c r="QET7" s="105"/>
      <c r="QEU7" s="105"/>
      <c r="QEV7" s="105"/>
      <c r="QEW7" s="105"/>
      <c r="QEX7" s="105"/>
      <c r="QEY7" s="105"/>
      <c r="QEZ7" s="105"/>
      <c r="QFA7" s="105"/>
      <c r="QFB7" s="105"/>
      <c r="QFC7" s="105"/>
      <c r="QFD7" s="105"/>
      <c r="QFE7" s="105"/>
      <c r="QFF7" s="105"/>
      <c r="QFG7" s="105"/>
      <c r="QFH7" s="105"/>
      <c r="QFI7" s="105"/>
      <c r="QFJ7" s="105"/>
      <c r="QFK7" s="105"/>
      <c r="QFL7" s="105"/>
      <c r="QFM7" s="105"/>
      <c r="QFN7" s="105"/>
      <c r="QFO7" s="105"/>
      <c r="QFP7" s="105"/>
      <c r="QFQ7" s="105"/>
      <c r="QFR7" s="105"/>
      <c r="QFS7" s="105"/>
      <c r="QFT7" s="105"/>
      <c r="QFU7" s="105"/>
      <c r="QFV7" s="105"/>
      <c r="QFW7" s="105"/>
      <c r="QFX7" s="105"/>
      <c r="QFY7" s="105"/>
      <c r="QFZ7" s="105"/>
      <c r="QGA7" s="105"/>
      <c r="QGB7" s="105"/>
      <c r="QGC7" s="105"/>
      <c r="QGD7" s="105"/>
      <c r="QGE7" s="105"/>
      <c r="QGF7" s="105"/>
      <c r="QGG7" s="105"/>
      <c r="QGH7" s="105"/>
      <c r="QGI7" s="105"/>
      <c r="QGJ7" s="105"/>
      <c r="QGK7" s="105"/>
      <c r="QGL7" s="105"/>
      <c r="QGM7" s="105"/>
      <c r="QGN7" s="105"/>
      <c r="QGO7" s="105"/>
      <c r="QGP7" s="105"/>
      <c r="QGQ7" s="105"/>
      <c r="QGR7" s="105"/>
      <c r="QGS7" s="105"/>
      <c r="QGT7" s="105"/>
      <c r="QGU7" s="105"/>
      <c r="QGV7" s="105"/>
      <c r="QGW7" s="105"/>
      <c r="QGX7" s="105"/>
      <c r="QGY7" s="105"/>
      <c r="QGZ7" s="105"/>
      <c r="QHA7" s="105"/>
      <c r="QHB7" s="105"/>
      <c r="QHC7" s="105"/>
      <c r="QHD7" s="105"/>
      <c r="QHE7" s="105"/>
      <c r="QHF7" s="105"/>
      <c r="QHG7" s="105"/>
      <c r="QHH7" s="105"/>
      <c r="QHI7" s="105"/>
      <c r="QHJ7" s="105"/>
      <c r="QHK7" s="105"/>
      <c r="QHL7" s="105"/>
      <c r="QHM7" s="105"/>
      <c r="QHN7" s="105"/>
      <c r="QHO7" s="105"/>
      <c r="QHP7" s="105"/>
      <c r="QHQ7" s="105"/>
      <c r="QHR7" s="105"/>
      <c r="QHS7" s="105"/>
      <c r="QHT7" s="105"/>
      <c r="QHU7" s="105"/>
      <c r="QHV7" s="105"/>
      <c r="QHW7" s="105"/>
      <c r="QHX7" s="105"/>
      <c r="QHY7" s="105"/>
      <c r="QHZ7" s="105"/>
      <c r="QIA7" s="105"/>
      <c r="QIB7" s="105"/>
      <c r="QIC7" s="105"/>
      <c r="QID7" s="105"/>
      <c r="QIE7" s="105"/>
      <c r="QIF7" s="105"/>
      <c r="QIG7" s="105"/>
      <c r="QIH7" s="105"/>
      <c r="QII7" s="105"/>
      <c r="QIJ7" s="105"/>
      <c r="QIK7" s="105"/>
      <c r="QIL7" s="105"/>
      <c r="QIM7" s="105"/>
      <c r="QIN7" s="105"/>
      <c r="QIO7" s="105"/>
      <c r="QIP7" s="105"/>
      <c r="QIQ7" s="105"/>
      <c r="QIR7" s="105"/>
      <c r="QIS7" s="105"/>
      <c r="QIT7" s="105"/>
      <c r="QIU7" s="105"/>
      <c r="QIV7" s="105"/>
      <c r="QIW7" s="105"/>
      <c r="QIX7" s="105"/>
      <c r="QIY7" s="105"/>
      <c r="QIZ7" s="105"/>
      <c r="QJA7" s="105"/>
      <c r="QJB7" s="105"/>
      <c r="QJC7" s="105"/>
      <c r="QJD7" s="105"/>
      <c r="QJE7" s="105"/>
      <c r="QJF7" s="105"/>
      <c r="QJG7" s="105"/>
      <c r="QJH7" s="105"/>
      <c r="QJI7" s="105"/>
      <c r="QJJ7" s="105"/>
      <c r="QJK7" s="105"/>
      <c r="QJL7" s="105"/>
      <c r="QJM7" s="105"/>
      <c r="QJN7" s="105"/>
      <c r="QJO7" s="105"/>
      <c r="QJP7" s="105"/>
      <c r="QJQ7" s="105"/>
      <c r="QJR7" s="105"/>
      <c r="QJS7" s="105"/>
      <c r="QJT7" s="105"/>
      <c r="QJU7" s="105"/>
      <c r="QJV7" s="105"/>
      <c r="QJW7" s="105"/>
      <c r="QJX7" s="105"/>
      <c r="QJY7" s="105"/>
      <c r="QJZ7" s="105"/>
      <c r="QKA7" s="105"/>
      <c r="QKB7" s="105"/>
      <c r="QKC7" s="105"/>
      <c r="QKD7" s="105"/>
      <c r="QKE7" s="105"/>
      <c r="QKF7" s="105"/>
      <c r="QKG7" s="105"/>
      <c r="QKH7" s="105"/>
      <c r="QKI7" s="105"/>
      <c r="QKJ7" s="105"/>
      <c r="QKK7" s="105"/>
      <c r="QKL7" s="105"/>
      <c r="QKM7" s="105"/>
      <c r="QKN7" s="105"/>
      <c r="QKO7" s="105"/>
      <c r="QKP7" s="105"/>
      <c r="QKQ7" s="105"/>
      <c r="QKR7" s="105"/>
      <c r="QKS7" s="105"/>
      <c r="QKT7" s="105"/>
      <c r="QKU7" s="105"/>
      <c r="QKV7" s="105"/>
      <c r="QKW7" s="105"/>
      <c r="QKX7" s="105"/>
      <c r="QKY7" s="105"/>
      <c r="QKZ7" s="105"/>
      <c r="QLA7" s="105"/>
      <c r="QLB7" s="105"/>
      <c r="QLC7" s="105"/>
      <c r="QLD7" s="105"/>
      <c r="QLE7" s="105"/>
      <c r="QLF7" s="105"/>
      <c r="QLG7" s="105"/>
      <c r="QLH7" s="105"/>
      <c r="QLI7" s="105"/>
      <c r="QLJ7" s="105"/>
      <c r="QLK7" s="105"/>
      <c r="QLL7" s="105"/>
      <c r="QLM7" s="105"/>
      <c r="QLN7" s="105"/>
      <c r="QLO7" s="105"/>
      <c r="QLP7" s="105"/>
      <c r="QLQ7" s="105"/>
      <c r="QLR7" s="105"/>
      <c r="QLS7" s="105"/>
      <c r="QLT7" s="105"/>
      <c r="QLU7" s="105"/>
      <c r="QLV7" s="105"/>
      <c r="QLW7" s="105"/>
      <c r="QLX7" s="105"/>
      <c r="QLY7" s="105"/>
      <c r="QLZ7" s="105"/>
      <c r="QMA7" s="105"/>
      <c r="QMB7" s="105"/>
      <c r="QMC7" s="105"/>
      <c r="QMD7" s="105"/>
      <c r="QME7" s="105"/>
      <c r="QMF7" s="105"/>
      <c r="QMG7" s="105"/>
      <c r="QMH7" s="105"/>
      <c r="QMI7" s="105"/>
      <c r="QMJ7" s="105"/>
      <c r="QMK7" s="105"/>
      <c r="QML7" s="105"/>
      <c r="QMM7" s="105"/>
      <c r="QMN7" s="105"/>
      <c r="QMO7" s="105"/>
      <c r="QMP7" s="105"/>
      <c r="QMQ7" s="105"/>
      <c r="QMR7" s="105"/>
      <c r="QMS7" s="105"/>
      <c r="QMT7" s="105"/>
      <c r="QMU7" s="105"/>
      <c r="QMV7" s="105"/>
      <c r="QMW7" s="105"/>
      <c r="QMX7" s="105"/>
      <c r="QMY7" s="105"/>
      <c r="QMZ7" s="105"/>
      <c r="QNA7" s="105"/>
      <c r="QNB7" s="105"/>
      <c r="QNC7" s="105"/>
      <c r="QND7" s="105"/>
      <c r="QNE7" s="105"/>
      <c r="QNF7" s="105"/>
      <c r="QNG7" s="105"/>
      <c r="QNH7" s="105"/>
      <c r="QNI7" s="105"/>
      <c r="QNJ7" s="105"/>
      <c r="QNK7" s="105"/>
      <c r="QNL7" s="105"/>
      <c r="QNM7" s="105"/>
      <c r="QNN7" s="105"/>
      <c r="QNO7" s="105"/>
      <c r="QNP7" s="105"/>
      <c r="QNQ7" s="105"/>
      <c r="QNR7" s="105"/>
      <c r="QNS7" s="105"/>
      <c r="QNT7" s="105"/>
      <c r="QNU7" s="105"/>
      <c r="QNV7" s="105"/>
      <c r="QNW7" s="105"/>
      <c r="QNX7" s="105"/>
      <c r="QNY7" s="105"/>
      <c r="QNZ7" s="105"/>
      <c r="QOA7" s="105"/>
      <c r="QOB7" s="105"/>
      <c r="QOC7" s="105"/>
      <c r="QOD7" s="105"/>
      <c r="QOE7" s="105"/>
      <c r="QOF7" s="105"/>
      <c r="QOG7" s="105"/>
      <c r="QOH7" s="105"/>
      <c r="QOI7" s="105"/>
      <c r="QOJ7" s="105"/>
      <c r="QOK7" s="105"/>
      <c r="QOL7" s="105"/>
      <c r="QOM7" s="105"/>
      <c r="QON7" s="105"/>
      <c r="QOO7" s="105"/>
      <c r="QOP7" s="105"/>
      <c r="QOQ7" s="105"/>
      <c r="QOR7" s="105"/>
      <c r="QOS7" s="105"/>
      <c r="QOT7" s="105"/>
      <c r="QOU7" s="105"/>
      <c r="QOV7" s="105"/>
      <c r="QOW7" s="105"/>
      <c r="QOX7" s="105"/>
      <c r="QOY7" s="105"/>
      <c r="QOZ7" s="105"/>
      <c r="QPA7" s="105"/>
      <c r="QPB7" s="105"/>
      <c r="QPC7" s="105"/>
      <c r="QPD7" s="105"/>
      <c r="QPE7" s="105"/>
      <c r="QPF7" s="105"/>
      <c r="QPG7" s="105"/>
      <c r="QPH7" s="105"/>
      <c r="QPI7" s="105"/>
      <c r="QPJ7" s="105"/>
      <c r="QPK7" s="105"/>
      <c r="QPL7" s="105"/>
      <c r="QPM7" s="105"/>
      <c r="QPN7" s="105"/>
      <c r="QPO7" s="105"/>
      <c r="QPP7" s="105"/>
      <c r="QPQ7" s="105"/>
      <c r="QPR7" s="105"/>
      <c r="QPS7" s="105"/>
      <c r="QPT7" s="105"/>
      <c r="QPU7" s="105"/>
      <c r="QPV7" s="105"/>
      <c r="QPW7" s="105"/>
      <c r="QPX7" s="105"/>
      <c r="QPY7" s="105"/>
      <c r="QPZ7" s="105"/>
      <c r="QQA7" s="105"/>
      <c r="QQB7" s="105"/>
      <c r="QQC7" s="105"/>
      <c r="QQD7" s="105"/>
      <c r="QQE7" s="105"/>
      <c r="QQF7" s="105"/>
      <c r="QQG7" s="105"/>
      <c r="QQH7" s="105"/>
      <c r="QQI7" s="105"/>
      <c r="QQJ7" s="105"/>
      <c r="QQK7" s="105"/>
      <c r="QQL7" s="105"/>
      <c r="QQM7" s="105"/>
      <c r="QQN7" s="105"/>
      <c r="QQO7" s="105"/>
      <c r="QQP7" s="105"/>
      <c r="QQQ7" s="105"/>
      <c r="QQR7" s="105"/>
      <c r="QQS7" s="105"/>
      <c r="QQT7" s="105"/>
      <c r="QQU7" s="105"/>
      <c r="QQV7" s="105"/>
      <c r="QQW7" s="105"/>
      <c r="QQX7" s="105"/>
      <c r="QQY7" s="105"/>
      <c r="QQZ7" s="105"/>
      <c r="QRA7" s="105"/>
      <c r="QRB7" s="105"/>
      <c r="QRC7" s="105"/>
      <c r="QRD7" s="105"/>
      <c r="QRE7" s="105"/>
      <c r="QRF7" s="105"/>
      <c r="QRG7" s="105"/>
      <c r="QRH7" s="105"/>
      <c r="QRI7" s="105"/>
      <c r="QRJ7" s="105"/>
      <c r="QRK7" s="105"/>
      <c r="QRL7" s="105"/>
      <c r="QRM7" s="105"/>
      <c r="QRN7" s="105"/>
      <c r="QRO7" s="105"/>
      <c r="QRP7" s="105"/>
      <c r="QRQ7" s="105"/>
      <c r="QRR7" s="105"/>
      <c r="QRS7" s="105"/>
      <c r="QRT7" s="105"/>
      <c r="QRU7" s="105"/>
      <c r="QRV7" s="105"/>
      <c r="QRW7" s="105"/>
      <c r="QRX7" s="105"/>
      <c r="QRY7" s="105"/>
      <c r="QRZ7" s="105"/>
      <c r="QSA7" s="105"/>
      <c r="QSB7" s="105"/>
      <c r="QSC7" s="105"/>
      <c r="QSD7" s="105"/>
      <c r="QSE7" s="105"/>
      <c r="QSF7" s="105"/>
      <c r="QSG7" s="105"/>
      <c r="QSH7" s="105"/>
      <c r="QSI7" s="105"/>
      <c r="QSJ7" s="105"/>
      <c r="QSK7" s="105"/>
      <c r="QSL7" s="105"/>
      <c r="QSM7" s="105"/>
      <c r="QSN7" s="105"/>
      <c r="QSO7" s="105"/>
      <c r="QSP7" s="105"/>
      <c r="QSQ7" s="105"/>
      <c r="QSR7" s="105"/>
      <c r="QSS7" s="105"/>
      <c r="QST7" s="105"/>
      <c r="QSU7" s="105"/>
      <c r="QSV7" s="105"/>
      <c r="QSW7" s="105"/>
      <c r="QSX7" s="105"/>
      <c r="QSY7" s="105"/>
      <c r="QSZ7" s="105"/>
      <c r="QTA7" s="105"/>
      <c r="QTB7" s="105"/>
      <c r="QTC7" s="105"/>
      <c r="QTD7" s="105"/>
      <c r="QTE7" s="105"/>
      <c r="QTF7" s="105"/>
      <c r="QTG7" s="105"/>
      <c r="QTH7" s="105"/>
      <c r="QTI7" s="105"/>
      <c r="QTJ7" s="105"/>
      <c r="QTK7" s="105"/>
      <c r="QTL7" s="105"/>
      <c r="QTM7" s="105"/>
      <c r="QTN7" s="105"/>
      <c r="QTO7" s="105"/>
      <c r="QTP7" s="105"/>
      <c r="QTQ7" s="105"/>
      <c r="QTR7" s="105"/>
      <c r="QTS7" s="105"/>
      <c r="QTT7" s="105"/>
      <c r="QTU7" s="105"/>
      <c r="QTV7" s="105"/>
      <c r="QTW7" s="105"/>
      <c r="QTX7" s="105"/>
      <c r="QTY7" s="105"/>
      <c r="QTZ7" s="105"/>
      <c r="QUA7" s="105"/>
      <c r="QUB7" s="105"/>
      <c r="QUC7" s="105"/>
      <c r="QUD7" s="105"/>
      <c r="QUE7" s="105"/>
      <c r="QUF7" s="105"/>
      <c r="QUG7" s="105"/>
      <c r="QUH7" s="105"/>
      <c r="QUI7" s="105"/>
      <c r="QUJ7" s="105"/>
      <c r="QUK7" s="105"/>
      <c r="QUL7" s="105"/>
      <c r="QUM7" s="105"/>
      <c r="QUN7" s="105"/>
      <c r="QUO7" s="105"/>
      <c r="QUP7" s="105"/>
      <c r="QUQ7" s="105"/>
      <c r="QUR7" s="105"/>
      <c r="QUS7" s="105"/>
      <c r="QUT7" s="105"/>
      <c r="QUU7" s="105"/>
      <c r="QUV7" s="105"/>
      <c r="QUW7" s="105"/>
      <c r="QUX7" s="105"/>
      <c r="QUY7" s="105"/>
      <c r="QUZ7" s="105"/>
      <c r="QVA7" s="105"/>
      <c r="QVB7" s="105"/>
      <c r="QVC7" s="105"/>
      <c r="QVD7" s="105"/>
      <c r="QVE7" s="105"/>
      <c r="QVF7" s="105"/>
      <c r="QVG7" s="105"/>
      <c r="QVH7" s="105"/>
      <c r="QVI7" s="105"/>
      <c r="QVJ7" s="105"/>
      <c r="QVK7" s="105"/>
      <c r="QVL7" s="105"/>
      <c r="QVM7" s="105"/>
      <c r="QVN7" s="105"/>
      <c r="QVO7" s="105"/>
      <c r="QVP7" s="105"/>
      <c r="QVQ7" s="105"/>
      <c r="QVR7" s="105"/>
      <c r="QVS7" s="105"/>
      <c r="QVT7" s="105"/>
      <c r="QVU7" s="105"/>
      <c r="QVV7" s="105"/>
      <c r="QVW7" s="105"/>
      <c r="QVX7" s="105"/>
      <c r="QVY7" s="105"/>
      <c r="QVZ7" s="105"/>
      <c r="QWA7" s="105"/>
      <c r="QWB7" s="105"/>
      <c r="QWC7" s="105"/>
      <c r="QWD7" s="105"/>
      <c r="QWE7" s="105"/>
      <c r="QWF7" s="105"/>
      <c r="QWG7" s="105"/>
      <c r="QWH7" s="105"/>
      <c r="QWI7" s="105"/>
      <c r="QWJ7" s="105"/>
      <c r="QWK7" s="105"/>
      <c r="QWL7" s="105"/>
      <c r="QWM7" s="105"/>
      <c r="QWN7" s="105"/>
      <c r="QWO7" s="105"/>
      <c r="QWP7" s="105"/>
      <c r="QWQ7" s="105"/>
      <c r="QWR7" s="105"/>
      <c r="QWS7" s="105"/>
      <c r="QWT7" s="105"/>
      <c r="QWU7" s="105"/>
      <c r="QWV7" s="105"/>
      <c r="QWW7" s="105"/>
      <c r="QWX7" s="105"/>
      <c r="QWY7" s="105"/>
      <c r="QWZ7" s="105"/>
      <c r="QXA7" s="105"/>
      <c r="QXB7" s="105"/>
      <c r="QXC7" s="105"/>
      <c r="QXD7" s="105"/>
      <c r="QXE7" s="105"/>
      <c r="QXF7" s="105"/>
      <c r="QXG7" s="105"/>
      <c r="QXH7" s="105"/>
      <c r="QXI7" s="105"/>
      <c r="QXJ7" s="105"/>
      <c r="QXK7" s="105"/>
      <c r="QXL7" s="105"/>
      <c r="QXM7" s="105"/>
      <c r="QXN7" s="105"/>
      <c r="QXO7" s="105"/>
      <c r="QXP7" s="105"/>
      <c r="QXQ7" s="105"/>
      <c r="QXR7" s="105"/>
      <c r="QXS7" s="105"/>
      <c r="QXT7" s="105"/>
      <c r="QXU7" s="105"/>
      <c r="QXV7" s="105"/>
      <c r="QXW7" s="105"/>
      <c r="QXX7" s="105"/>
      <c r="QXY7" s="105"/>
      <c r="QXZ7" s="105"/>
      <c r="QYA7" s="105"/>
      <c r="QYB7" s="105"/>
      <c r="QYC7" s="105"/>
      <c r="QYD7" s="105"/>
      <c r="QYE7" s="105"/>
      <c r="QYF7" s="105"/>
      <c r="QYG7" s="105"/>
      <c r="QYH7" s="105"/>
      <c r="QYI7" s="105"/>
      <c r="QYJ7" s="105"/>
      <c r="QYK7" s="105"/>
      <c r="QYL7" s="105"/>
      <c r="QYM7" s="105"/>
      <c r="QYN7" s="105"/>
      <c r="QYO7" s="105"/>
      <c r="QYP7" s="105"/>
      <c r="QYQ7" s="105"/>
      <c r="QYR7" s="105"/>
      <c r="QYS7" s="105"/>
      <c r="QYT7" s="105"/>
      <c r="QYU7" s="105"/>
      <c r="QYV7" s="105"/>
      <c r="QYW7" s="105"/>
      <c r="QYX7" s="105"/>
      <c r="QYY7" s="105"/>
      <c r="QYZ7" s="105"/>
      <c r="QZA7" s="105"/>
      <c r="QZB7" s="105"/>
      <c r="QZC7" s="105"/>
      <c r="QZD7" s="105"/>
      <c r="QZE7" s="105"/>
      <c r="QZF7" s="105"/>
      <c r="QZG7" s="105"/>
      <c r="QZH7" s="105"/>
      <c r="QZI7" s="105"/>
      <c r="QZJ7" s="105"/>
      <c r="QZK7" s="105"/>
      <c r="QZL7" s="105"/>
      <c r="QZM7" s="105"/>
      <c r="QZN7" s="105"/>
      <c r="QZO7" s="105"/>
      <c r="QZP7" s="105"/>
      <c r="QZQ7" s="105"/>
      <c r="QZR7" s="105"/>
      <c r="QZS7" s="105"/>
      <c r="QZT7" s="105"/>
      <c r="QZU7" s="105"/>
      <c r="QZV7" s="105"/>
      <c r="QZW7" s="105"/>
      <c r="QZX7" s="105"/>
      <c r="QZY7" s="105"/>
      <c r="QZZ7" s="105"/>
      <c r="RAA7" s="105"/>
      <c r="RAB7" s="105"/>
      <c r="RAC7" s="105"/>
      <c r="RAD7" s="105"/>
      <c r="RAE7" s="105"/>
      <c r="RAF7" s="105"/>
      <c r="RAG7" s="105"/>
      <c r="RAH7" s="105"/>
      <c r="RAI7" s="105"/>
      <c r="RAJ7" s="105"/>
      <c r="RAK7" s="105"/>
      <c r="RAL7" s="105"/>
      <c r="RAM7" s="105"/>
      <c r="RAN7" s="105"/>
      <c r="RAO7" s="105"/>
      <c r="RAP7" s="105"/>
      <c r="RAQ7" s="105"/>
      <c r="RAR7" s="105"/>
      <c r="RAS7" s="105"/>
      <c r="RAT7" s="105"/>
      <c r="RAU7" s="105"/>
      <c r="RAV7" s="105"/>
      <c r="RAW7" s="105"/>
      <c r="RAX7" s="105"/>
      <c r="RAY7" s="105"/>
      <c r="RAZ7" s="105"/>
      <c r="RBA7" s="105"/>
      <c r="RBB7" s="105"/>
      <c r="RBC7" s="105"/>
      <c r="RBD7" s="105"/>
      <c r="RBE7" s="105"/>
      <c r="RBF7" s="105"/>
      <c r="RBG7" s="105"/>
      <c r="RBH7" s="105"/>
      <c r="RBI7" s="105"/>
      <c r="RBJ7" s="105"/>
      <c r="RBK7" s="105"/>
      <c r="RBL7" s="105"/>
      <c r="RBM7" s="105"/>
      <c r="RBN7" s="105"/>
      <c r="RBO7" s="105"/>
      <c r="RBP7" s="105"/>
      <c r="RBQ7" s="105"/>
      <c r="RBR7" s="105"/>
      <c r="RBS7" s="105"/>
      <c r="RBT7" s="105"/>
      <c r="RBU7" s="105"/>
      <c r="RBV7" s="105"/>
      <c r="RBW7" s="105"/>
      <c r="RBX7" s="105"/>
      <c r="RBY7" s="105"/>
      <c r="RBZ7" s="105"/>
      <c r="RCA7" s="105"/>
      <c r="RCB7" s="105"/>
      <c r="RCC7" s="105"/>
      <c r="RCD7" s="105"/>
      <c r="RCE7" s="105"/>
      <c r="RCF7" s="105"/>
      <c r="RCG7" s="105"/>
      <c r="RCH7" s="105"/>
      <c r="RCI7" s="105"/>
      <c r="RCJ7" s="105"/>
      <c r="RCK7" s="105"/>
      <c r="RCL7" s="105"/>
      <c r="RCM7" s="105"/>
      <c r="RCN7" s="105"/>
      <c r="RCO7" s="105"/>
      <c r="RCP7" s="105"/>
      <c r="RCQ7" s="105"/>
      <c r="RCR7" s="105"/>
      <c r="RCS7" s="105"/>
      <c r="RCT7" s="105"/>
      <c r="RCU7" s="105"/>
      <c r="RCV7" s="105"/>
      <c r="RCW7" s="105"/>
      <c r="RCX7" s="105"/>
      <c r="RCY7" s="105"/>
      <c r="RCZ7" s="105"/>
      <c r="RDA7" s="105"/>
      <c r="RDB7" s="105"/>
      <c r="RDC7" s="105"/>
      <c r="RDD7" s="105"/>
      <c r="RDE7" s="105"/>
      <c r="RDF7" s="105"/>
      <c r="RDG7" s="105"/>
      <c r="RDH7" s="105"/>
      <c r="RDI7" s="105"/>
      <c r="RDJ7" s="105"/>
      <c r="RDK7" s="105"/>
      <c r="RDL7" s="105"/>
      <c r="RDM7" s="105"/>
      <c r="RDN7" s="105"/>
      <c r="RDO7" s="105"/>
      <c r="RDP7" s="105"/>
      <c r="RDQ7" s="105"/>
      <c r="RDR7" s="105"/>
      <c r="RDS7" s="105"/>
      <c r="RDT7" s="105"/>
      <c r="RDU7" s="105"/>
      <c r="RDV7" s="105"/>
      <c r="RDW7" s="105"/>
      <c r="RDX7" s="105"/>
      <c r="RDY7" s="105"/>
      <c r="RDZ7" s="105"/>
      <c r="REA7" s="105"/>
      <c r="REB7" s="105"/>
      <c r="REC7" s="105"/>
      <c r="RED7" s="105"/>
      <c r="REE7" s="105"/>
      <c r="REF7" s="105"/>
      <c r="REG7" s="105"/>
      <c r="REH7" s="105"/>
      <c r="REI7" s="105"/>
      <c r="REJ7" s="105"/>
      <c r="REK7" s="105"/>
      <c r="REL7" s="105"/>
      <c r="REM7" s="105"/>
      <c r="REN7" s="105"/>
      <c r="REO7" s="105"/>
      <c r="REP7" s="105"/>
      <c r="REQ7" s="105"/>
      <c r="RER7" s="105"/>
      <c r="RES7" s="105"/>
      <c r="RET7" s="105"/>
      <c r="REU7" s="105"/>
      <c r="REV7" s="105"/>
      <c r="REW7" s="105"/>
      <c r="REX7" s="105"/>
      <c r="REY7" s="105"/>
      <c r="REZ7" s="105"/>
      <c r="RFA7" s="105"/>
      <c r="RFB7" s="105"/>
      <c r="RFC7" s="105"/>
      <c r="RFD7" s="105"/>
      <c r="RFE7" s="105"/>
      <c r="RFF7" s="105"/>
      <c r="RFG7" s="105"/>
      <c r="RFH7" s="105"/>
      <c r="RFI7" s="105"/>
      <c r="RFJ7" s="105"/>
      <c r="RFK7" s="105"/>
      <c r="RFL7" s="105"/>
      <c r="RFM7" s="105"/>
      <c r="RFN7" s="105"/>
      <c r="RFO7" s="105"/>
      <c r="RFP7" s="105"/>
      <c r="RFQ7" s="105"/>
      <c r="RFR7" s="105"/>
      <c r="RFS7" s="105"/>
      <c r="RFT7" s="105"/>
      <c r="RFU7" s="105"/>
      <c r="RFV7" s="105"/>
      <c r="RFW7" s="105"/>
      <c r="RFX7" s="105"/>
      <c r="RFY7" s="105"/>
      <c r="RFZ7" s="105"/>
      <c r="RGA7" s="105"/>
      <c r="RGB7" s="105"/>
      <c r="RGC7" s="105"/>
      <c r="RGD7" s="105"/>
      <c r="RGE7" s="105"/>
      <c r="RGF7" s="105"/>
      <c r="RGG7" s="105"/>
      <c r="RGH7" s="105"/>
      <c r="RGI7" s="105"/>
      <c r="RGJ7" s="105"/>
      <c r="RGK7" s="105"/>
      <c r="RGL7" s="105"/>
      <c r="RGM7" s="105"/>
      <c r="RGN7" s="105"/>
      <c r="RGO7" s="105"/>
      <c r="RGP7" s="105"/>
      <c r="RGQ7" s="105"/>
      <c r="RGR7" s="105"/>
      <c r="RGS7" s="105"/>
      <c r="RGT7" s="105"/>
      <c r="RGU7" s="105"/>
      <c r="RGV7" s="105"/>
      <c r="RGW7" s="105"/>
      <c r="RGX7" s="105"/>
      <c r="RGY7" s="105"/>
      <c r="RGZ7" s="105"/>
      <c r="RHA7" s="105"/>
      <c r="RHB7" s="105"/>
      <c r="RHC7" s="105"/>
      <c r="RHD7" s="105"/>
      <c r="RHE7" s="105"/>
      <c r="RHF7" s="105"/>
      <c r="RHG7" s="105"/>
      <c r="RHH7" s="105"/>
      <c r="RHI7" s="105"/>
      <c r="RHJ7" s="105"/>
      <c r="RHK7" s="105"/>
      <c r="RHL7" s="105"/>
      <c r="RHM7" s="105"/>
      <c r="RHN7" s="105"/>
      <c r="RHO7" s="105"/>
      <c r="RHP7" s="105"/>
      <c r="RHQ7" s="105"/>
      <c r="RHR7" s="105"/>
      <c r="RHS7" s="105"/>
      <c r="RHT7" s="105"/>
      <c r="RHU7" s="105"/>
      <c r="RHV7" s="105"/>
      <c r="RHW7" s="105"/>
      <c r="RHX7" s="105"/>
      <c r="RHY7" s="105"/>
      <c r="RHZ7" s="105"/>
      <c r="RIA7" s="105"/>
      <c r="RIB7" s="105"/>
      <c r="RIC7" s="105"/>
      <c r="RID7" s="105"/>
      <c r="RIE7" s="105"/>
      <c r="RIF7" s="105"/>
      <c r="RIG7" s="105"/>
      <c r="RIH7" s="105"/>
      <c r="RII7" s="105"/>
      <c r="RIJ7" s="105"/>
      <c r="RIK7" s="105"/>
      <c r="RIL7" s="105"/>
      <c r="RIM7" s="105"/>
      <c r="RIN7" s="105"/>
      <c r="RIO7" s="105"/>
      <c r="RIP7" s="105"/>
      <c r="RIQ7" s="105"/>
      <c r="RIR7" s="105"/>
      <c r="RIS7" s="105"/>
      <c r="RIT7" s="105"/>
      <c r="RIU7" s="105"/>
      <c r="RIV7" s="105"/>
      <c r="RIW7" s="105"/>
      <c r="RIX7" s="105"/>
      <c r="RIY7" s="105"/>
      <c r="RIZ7" s="105"/>
      <c r="RJA7" s="105"/>
      <c r="RJB7" s="105"/>
      <c r="RJC7" s="105"/>
      <c r="RJD7" s="105"/>
      <c r="RJE7" s="105"/>
      <c r="RJF7" s="105"/>
      <c r="RJG7" s="105"/>
      <c r="RJH7" s="105"/>
      <c r="RJI7" s="105"/>
      <c r="RJJ7" s="105"/>
      <c r="RJK7" s="105"/>
      <c r="RJL7" s="105"/>
      <c r="RJM7" s="105"/>
      <c r="RJN7" s="105"/>
      <c r="RJO7" s="105"/>
      <c r="RJP7" s="105"/>
      <c r="RJQ7" s="105"/>
      <c r="RJR7" s="105"/>
      <c r="RJS7" s="105"/>
      <c r="RJT7" s="105"/>
      <c r="RJU7" s="105"/>
      <c r="RJV7" s="105"/>
      <c r="RJW7" s="105"/>
      <c r="RJX7" s="105"/>
      <c r="RJY7" s="105"/>
      <c r="RJZ7" s="105"/>
      <c r="RKA7" s="105"/>
      <c r="RKB7" s="105"/>
      <c r="RKC7" s="105"/>
      <c r="RKD7" s="105"/>
      <c r="RKE7" s="105"/>
      <c r="RKF7" s="105"/>
      <c r="RKG7" s="105"/>
      <c r="RKH7" s="105"/>
      <c r="RKI7" s="105"/>
      <c r="RKJ7" s="105"/>
      <c r="RKK7" s="105"/>
      <c r="RKL7" s="105"/>
      <c r="RKM7" s="105"/>
      <c r="RKN7" s="105"/>
      <c r="RKO7" s="105"/>
      <c r="RKP7" s="105"/>
      <c r="RKQ7" s="105"/>
      <c r="RKR7" s="105"/>
      <c r="RKS7" s="105"/>
      <c r="RKT7" s="105"/>
      <c r="RKU7" s="105"/>
      <c r="RKV7" s="105"/>
      <c r="RKW7" s="105"/>
      <c r="RKX7" s="105"/>
      <c r="RKY7" s="105"/>
      <c r="RKZ7" s="105"/>
      <c r="RLA7" s="105"/>
      <c r="RLB7" s="105"/>
      <c r="RLC7" s="105"/>
      <c r="RLD7" s="105"/>
      <c r="RLE7" s="105"/>
      <c r="RLF7" s="105"/>
      <c r="RLG7" s="105"/>
      <c r="RLH7" s="105"/>
      <c r="RLI7" s="105"/>
      <c r="RLJ7" s="105"/>
      <c r="RLK7" s="105"/>
      <c r="RLL7" s="105"/>
      <c r="RLM7" s="105"/>
      <c r="RLN7" s="105"/>
      <c r="RLO7" s="105"/>
      <c r="RLP7" s="105"/>
      <c r="RLQ7" s="105"/>
      <c r="RLR7" s="105"/>
      <c r="RLS7" s="105"/>
      <c r="RLT7" s="105"/>
      <c r="RLU7" s="105"/>
      <c r="RLV7" s="105"/>
      <c r="RLW7" s="105"/>
      <c r="RLX7" s="105"/>
      <c r="RLY7" s="105"/>
      <c r="RLZ7" s="105"/>
      <c r="RMA7" s="105"/>
      <c r="RMB7" s="105"/>
      <c r="RMC7" s="105"/>
      <c r="RMD7" s="105"/>
      <c r="RME7" s="105"/>
      <c r="RMF7" s="105"/>
      <c r="RMG7" s="105"/>
      <c r="RMH7" s="105"/>
      <c r="RMI7" s="105"/>
      <c r="RMJ7" s="105"/>
      <c r="RMK7" s="105"/>
      <c r="RML7" s="105"/>
      <c r="RMM7" s="105"/>
      <c r="RMN7" s="105"/>
      <c r="RMO7" s="105"/>
      <c r="RMP7" s="105"/>
      <c r="RMQ7" s="105"/>
      <c r="RMR7" s="105"/>
      <c r="RMS7" s="105"/>
      <c r="RMT7" s="105"/>
      <c r="RMU7" s="105"/>
      <c r="RMV7" s="105"/>
      <c r="RMW7" s="105"/>
      <c r="RMX7" s="105"/>
      <c r="RMY7" s="105"/>
      <c r="RMZ7" s="105"/>
      <c r="RNA7" s="105"/>
      <c r="RNB7" s="105"/>
      <c r="RNC7" s="105"/>
      <c r="RND7" s="105"/>
      <c r="RNE7" s="105"/>
      <c r="RNF7" s="105"/>
      <c r="RNG7" s="105"/>
      <c r="RNH7" s="105"/>
      <c r="RNI7" s="105"/>
      <c r="RNJ7" s="105"/>
      <c r="RNK7" s="105"/>
      <c r="RNL7" s="105"/>
      <c r="RNM7" s="105"/>
      <c r="RNN7" s="105"/>
      <c r="RNO7" s="105"/>
      <c r="RNP7" s="105"/>
      <c r="RNQ7" s="105"/>
      <c r="RNR7" s="105"/>
      <c r="RNS7" s="105"/>
      <c r="RNT7" s="105"/>
      <c r="RNU7" s="105"/>
      <c r="RNV7" s="105"/>
      <c r="RNW7" s="105"/>
      <c r="RNX7" s="105"/>
      <c r="RNY7" s="105"/>
      <c r="RNZ7" s="105"/>
      <c r="ROA7" s="105"/>
      <c r="ROB7" s="105"/>
      <c r="ROC7" s="105"/>
      <c r="ROD7" s="105"/>
      <c r="ROE7" s="105"/>
      <c r="ROF7" s="105"/>
      <c r="ROG7" s="105"/>
      <c r="ROH7" s="105"/>
      <c r="ROI7" s="105"/>
      <c r="ROJ7" s="105"/>
      <c r="ROK7" s="105"/>
      <c r="ROL7" s="105"/>
      <c r="ROM7" s="105"/>
      <c r="RON7" s="105"/>
      <c r="ROO7" s="105"/>
      <c r="ROP7" s="105"/>
      <c r="ROQ7" s="105"/>
      <c r="ROR7" s="105"/>
      <c r="ROS7" s="105"/>
      <c r="ROT7" s="105"/>
      <c r="ROU7" s="105"/>
      <c r="ROV7" s="105"/>
      <c r="ROW7" s="105"/>
      <c r="ROX7" s="105"/>
      <c r="ROY7" s="105"/>
      <c r="ROZ7" s="105"/>
      <c r="RPA7" s="105"/>
      <c r="RPB7" s="105"/>
      <c r="RPC7" s="105"/>
      <c r="RPD7" s="105"/>
      <c r="RPE7" s="105"/>
      <c r="RPF7" s="105"/>
      <c r="RPG7" s="105"/>
      <c r="RPH7" s="105"/>
      <c r="RPI7" s="105"/>
      <c r="RPJ7" s="105"/>
      <c r="RPK7" s="105"/>
      <c r="RPL7" s="105"/>
      <c r="RPM7" s="105"/>
      <c r="RPN7" s="105"/>
      <c r="RPO7" s="105"/>
      <c r="RPP7" s="105"/>
      <c r="RPQ7" s="105"/>
      <c r="RPR7" s="105"/>
      <c r="RPS7" s="105"/>
      <c r="RPT7" s="105"/>
      <c r="RPU7" s="105"/>
      <c r="RPV7" s="105"/>
      <c r="RPW7" s="105"/>
      <c r="RPX7" s="105"/>
      <c r="RPY7" s="105"/>
      <c r="RPZ7" s="105"/>
      <c r="RQA7" s="105"/>
      <c r="RQB7" s="105"/>
      <c r="RQC7" s="105"/>
      <c r="RQD7" s="105"/>
      <c r="RQE7" s="105"/>
      <c r="RQF7" s="105"/>
      <c r="RQG7" s="105"/>
      <c r="RQH7" s="105"/>
      <c r="RQI7" s="105"/>
      <c r="RQJ7" s="105"/>
      <c r="RQK7" s="105"/>
      <c r="RQL7" s="105"/>
      <c r="RQM7" s="105"/>
      <c r="RQN7" s="105"/>
      <c r="RQO7" s="105"/>
      <c r="RQP7" s="105"/>
      <c r="RQQ7" s="105"/>
      <c r="RQR7" s="105"/>
      <c r="RQS7" s="105"/>
      <c r="RQT7" s="105"/>
      <c r="RQU7" s="105"/>
      <c r="RQV7" s="105"/>
      <c r="RQW7" s="105"/>
      <c r="RQX7" s="105"/>
      <c r="RQY7" s="105"/>
      <c r="RQZ7" s="105"/>
      <c r="RRA7" s="105"/>
      <c r="RRB7" s="105"/>
      <c r="RRC7" s="105"/>
      <c r="RRD7" s="105"/>
      <c r="RRE7" s="105"/>
      <c r="RRF7" s="105"/>
      <c r="RRG7" s="105"/>
      <c r="RRH7" s="105"/>
      <c r="RRI7" s="105"/>
      <c r="RRJ7" s="105"/>
      <c r="RRK7" s="105"/>
      <c r="RRL7" s="105"/>
      <c r="RRM7" s="105"/>
      <c r="RRN7" s="105"/>
      <c r="RRO7" s="105"/>
      <c r="RRP7" s="105"/>
      <c r="RRQ7" s="105"/>
      <c r="RRR7" s="105"/>
      <c r="RRS7" s="105"/>
      <c r="RRT7" s="105"/>
      <c r="RRU7" s="105"/>
      <c r="RRV7" s="105"/>
      <c r="RRW7" s="105"/>
      <c r="RRX7" s="105"/>
      <c r="RRY7" s="105"/>
      <c r="RRZ7" s="105"/>
      <c r="RSA7" s="105"/>
      <c r="RSB7" s="105"/>
      <c r="RSC7" s="105"/>
      <c r="RSD7" s="105"/>
      <c r="RSE7" s="105"/>
      <c r="RSF7" s="105"/>
      <c r="RSG7" s="105"/>
      <c r="RSH7" s="105"/>
      <c r="RSI7" s="105"/>
      <c r="RSJ7" s="105"/>
      <c r="RSK7" s="105"/>
      <c r="RSL7" s="105"/>
      <c r="RSM7" s="105"/>
      <c r="RSN7" s="105"/>
      <c r="RSO7" s="105"/>
      <c r="RSP7" s="105"/>
      <c r="RSQ7" s="105"/>
      <c r="RSR7" s="105"/>
      <c r="RSS7" s="105"/>
      <c r="RST7" s="105"/>
      <c r="RSU7" s="105"/>
      <c r="RSV7" s="105"/>
      <c r="RSW7" s="105"/>
      <c r="RSX7" s="105"/>
      <c r="RSY7" s="105"/>
      <c r="RSZ7" s="105"/>
      <c r="RTA7" s="105"/>
      <c r="RTB7" s="105"/>
      <c r="RTC7" s="105"/>
      <c r="RTD7" s="105"/>
      <c r="RTE7" s="105"/>
      <c r="RTF7" s="105"/>
      <c r="RTG7" s="105"/>
      <c r="RTH7" s="105"/>
      <c r="RTI7" s="105"/>
      <c r="RTJ7" s="105"/>
      <c r="RTK7" s="105"/>
      <c r="RTL7" s="105"/>
      <c r="RTM7" s="105"/>
      <c r="RTN7" s="105"/>
      <c r="RTO7" s="105"/>
      <c r="RTP7" s="105"/>
      <c r="RTQ7" s="105"/>
      <c r="RTR7" s="105"/>
      <c r="RTS7" s="105"/>
      <c r="RTT7" s="105"/>
      <c r="RTU7" s="105"/>
      <c r="RTV7" s="105"/>
      <c r="RTW7" s="105"/>
      <c r="RTX7" s="105"/>
      <c r="RTY7" s="105"/>
      <c r="RTZ7" s="105"/>
      <c r="RUA7" s="105"/>
      <c r="RUB7" s="105"/>
      <c r="RUC7" s="105"/>
      <c r="RUD7" s="105"/>
      <c r="RUE7" s="105"/>
      <c r="RUF7" s="105"/>
      <c r="RUG7" s="105"/>
      <c r="RUH7" s="105"/>
      <c r="RUI7" s="105"/>
      <c r="RUJ7" s="105"/>
      <c r="RUK7" s="105"/>
      <c r="RUL7" s="105"/>
      <c r="RUM7" s="105"/>
      <c r="RUN7" s="105"/>
      <c r="RUO7" s="105"/>
      <c r="RUP7" s="105"/>
      <c r="RUQ7" s="105"/>
      <c r="RUR7" s="105"/>
      <c r="RUS7" s="105"/>
      <c r="RUT7" s="105"/>
      <c r="RUU7" s="105"/>
      <c r="RUV7" s="105"/>
      <c r="RUW7" s="105"/>
      <c r="RUX7" s="105"/>
      <c r="RUY7" s="105"/>
      <c r="RUZ7" s="105"/>
      <c r="RVA7" s="105"/>
      <c r="RVB7" s="105"/>
      <c r="RVC7" s="105"/>
      <c r="RVD7" s="105"/>
      <c r="RVE7" s="105"/>
      <c r="RVF7" s="105"/>
      <c r="RVG7" s="105"/>
      <c r="RVH7" s="105"/>
      <c r="RVI7" s="105"/>
      <c r="RVJ7" s="105"/>
      <c r="RVK7" s="105"/>
      <c r="RVL7" s="105"/>
      <c r="RVM7" s="105"/>
      <c r="RVN7" s="105"/>
      <c r="RVO7" s="105"/>
      <c r="RVP7" s="105"/>
      <c r="RVQ7" s="105"/>
      <c r="RVR7" s="105"/>
      <c r="RVS7" s="105"/>
      <c r="RVT7" s="105"/>
      <c r="RVU7" s="105"/>
      <c r="RVV7" s="105"/>
      <c r="RVW7" s="105"/>
      <c r="RVX7" s="105"/>
      <c r="RVY7" s="105"/>
      <c r="RVZ7" s="105"/>
      <c r="RWA7" s="105"/>
      <c r="RWB7" s="105"/>
      <c r="RWC7" s="105"/>
      <c r="RWD7" s="105"/>
      <c r="RWE7" s="105"/>
      <c r="RWF7" s="105"/>
      <c r="RWG7" s="105"/>
      <c r="RWH7" s="105"/>
      <c r="RWI7" s="105"/>
      <c r="RWJ7" s="105"/>
      <c r="RWK7" s="105"/>
      <c r="RWL7" s="105"/>
      <c r="RWM7" s="105"/>
      <c r="RWN7" s="105"/>
      <c r="RWO7" s="105"/>
      <c r="RWP7" s="105"/>
      <c r="RWQ7" s="105"/>
      <c r="RWR7" s="105"/>
      <c r="RWS7" s="105"/>
      <c r="RWT7" s="105"/>
      <c r="RWU7" s="105"/>
      <c r="RWV7" s="105"/>
      <c r="RWW7" s="105"/>
      <c r="RWX7" s="105"/>
      <c r="RWY7" s="105"/>
      <c r="RWZ7" s="105"/>
      <c r="RXA7" s="105"/>
      <c r="RXB7" s="105"/>
      <c r="RXC7" s="105"/>
      <c r="RXD7" s="105"/>
      <c r="RXE7" s="105"/>
      <c r="RXF7" s="105"/>
      <c r="RXG7" s="105"/>
      <c r="RXH7" s="105"/>
      <c r="RXI7" s="105"/>
      <c r="RXJ7" s="105"/>
      <c r="RXK7" s="105"/>
      <c r="RXL7" s="105"/>
      <c r="RXM7" s="105"/>
      <c r="RXN7" s="105"/>
      <c r="RXO7" s="105"/>
      <c r="RXP7" s="105"/>
      <c r="RXQ7" s="105"/>
      <c r="RXR7" s="105"/>
      <c r="RXS7" s="105"/>
      <c r="RXT7" s="105"/>
      <c r="RXU7" s="105"/>
      <c r="RXV7" s="105"/>
      <c r="RXW7" s="105"/>
      <c r="RXX7" s="105"/>
      <c r="RXY7" s="105"/>
      <c r="RXZ7" s="105"/>
      <c r="RYA7" s="105"/>
      <c r="RYB7" s="105"/>
      <c r="RYC7" s="105"/>
      <c r="RYD7" s="105"/>
      <c r="RYE7" s="105"/>
      <c r="RYF7" s="105"/>
      <c r="RYG7" s="105"/>
      <c r="RYH7" s="105"/>
      <c r="RYI7" s="105"/>
      <c r="RYJ7" s="105"/>
      <c r="RYK7" s="105"/>
      <c r="RYL7" s="105"/>
      <c r="RYM7" s="105"/>
      <c r="RYN7" s="105"/>
      <c r="RYO7" s="105"/>
      <c r="RYP7" s="105"/>
      <c r="RYQ7" s="105"/>
      <c r="RYR7" s="105"/>
      <c r="RYS7" s="105"/>
      <c r="RYT7" s="105"/>
      <c r="RYU7" s="105"/>
      <c r="RYV7" s="105"/>
      <c r="RYW7" s="105"/>
      <c r="RYX7" s="105"/>
      <c r="RYY7" s="105"/>
      <c r="RYZ7" s="105"/>
      <c r="RZA7" s="105"/>
      <c r="RZB7" s="105"/>
      <c r="RZC7" s="105"/>
      <c r="RZD7" s="105"/>
      <c r="RZE7" s="105"/>
      <c r="RZF7" s="105"/>
      <c r="RZG7" s="105"/>
      <c r="RZH7" s="105"/>
      <c r="RZI7" s="105"/>
      <c r="RZJ7" s="105"/>
      <c r="RZK7" s="105"/>
      <c r="RZL7" s="105"/>
      <c r="RZM7" s="105"/>
      <c r="RZN7" s="105"/>
      <c r="RZO7" s="105"/>
      <c r="RZP7" s="105"/>
      <c r="RZQ7" s="105"/>
      <c r="RZR7" s="105"/>
      <c r="RZS7" s="105"/>
      <c r="RZT7" s="105"/>
      <c r="RZU7" s="105"/>
      <c r="RZV7" s="105"/>
      <c r="RZW7" s="105"/>
      <c r="RZX7" s="105"/>
      <c r="RZY7" s="105"/>
      <c r="RZZ7" s="105"/>
      <c r="SAA7" s="105"/>
      <c r="SAB7" s="105"/>
      <c r="SAC7" s="105"/>
      <c r="SAD7" s="105"/>
      <c r="SAE7" s="105"/>
      <c r="SAF7" s="105"/>
      <c r="SAG7" s="105"/>
      <c r="SAH7" s="105"/>
      <c r="SAI7" s="105"/>
      <c r="SAJ7" s="105"/>
      <c r="SAK7" s="105"/>
      <c r="SAL7" s="105"/>
      <c r="SAM7" s="105"/>
      <c r="SAN7" s="105"/>
      <c r="SAO7" s="105"/>
      <c r="SAP7" s="105"/>
      <c r="SAQ7" s="105"/>
      <c r="SAR7" s="105"/>
      <c r="SAS7" s="105"/>
      <c r="SAT7" s="105"/>
      <c r="SAU7" s="105"/>
      <c r="SAV7" s="105"/>
      <c r="SAW7" s="105"/>
      <c r="SAX7" s="105"/>
      <c r="SAY7" s="105"/>
      <c r="SAZ7" s="105"/>
      <c r="SBA7" s="105"/>
      <c r="SBB7" s="105"/>
      <c r="SBC7" s="105"/>
      <c r="SBD7" s="105"/>
      <c r="SBE7" s="105"/>
      <c r="SBF7" s="105"/>
      <c r="SBG7" s="105"/>
      <c r="SBH7" s="105"/>
      <c r="SBI7" s="105"/>
      <c r="SBJ7" s="105"/>
      <c r="SBK7" s="105"/>
      <c r="SBL7" s="105"/>
      <c r="SBM7" s="105"/>
      <c r="SBN7" s="105"/>
      <c r="SBO7" s="105"/>
      <c r="SBP7" s="105"/>
      <c r="SBQ7" s="105"/>
      <c r="SBR7" s="105"/>
      <c r="SBS7" s="105"/>
      <c r="SBT7" s="105"/>
      <c r="SBU7" s="105"/>
      <c r="SBV7" s="105"/>
      <c r="SBW7" s="105"/>
      <c r="SBX7" s="105"/>
      <c r="SBY7" s="105"/>
      <c r="SBZ7" s="105"/>
      <c r="SCA7" s="105"/>
      <c r="SCB7" s="105"/>
      <c r="SCC7" s="105"/>
      <c r="SCD7" s="105"/>
      <c r="SCE7" s="105"/>
      <c r="SCF7" s="105"/>
      <c r="SCG7" s="105"/>
      <c r="SCH7" s="105"/>
      <c r="SCI7" s="105"/>
      <c r="SCJ7" s="105"/>
      <c r="SCK7" s="105"/>
      <c r="SCL7" s="105"/>
      <c r="SCM7" s="105"/>
      <c r="SCN7" s="105"/>
      <c r="SCO7" s="105"/>
      <c r="SCP7" s="105"/>
      <c r="SCQ7" s="105"/>
      <c r="SCR7" s="105"/>
      <c r="SCS7" s="105"/>
      <c r="SCT7" s="105"/>
      <c r="SCU7" s="105"/>
      <c r="SCV7" s="105"/>
      <c r="SCW7" s="105"/>
      <c r="SCX7" s="105"/>
      <c r="SCY7" s="105"/>
      <c r="SCZ7" s="105"/>
      <c r="SDA7" s="105"/>
      <c r="SDB7" s="105"/>
      <c r="SDC7" s="105"/>
      <c r="SDD7" s="105"/>
      <c r="SDE7" s="105"/>
      <c r="SDF7" s="105"/>
      <c r="SDG7" s="105"/>
      <c r="SDH7" s="105"/>
      <c r="SDI7" s="105"/>
      <c r="SDJ7" s="105"/>
      <c r="SDK7" s="105"/>
      <c r="SDL7" s="105"/>
      <c r="SDM7" s="105"/>
      <c r="SDN7" s="105"/>
      <c r="SDO7" s="105"/>
      <c r="SDP7" s="105"/>
      <c r="SDQ7" s="105"/>
      <c r="SDR7" s="105"/>
      <c r="SDS7" s="105"/>
      <c r="SDT7" s="105"/>
      <c r="SDU7" s="105"/>
      <c r="SDV7" s="105"/>
      <c r="SDW7" s="105"/>
      <c r="SDX7" s="105"/>
      <c r="SDY7" s="105"/>
      <c r="SDZ7" s="105"/>
      <c r="SEA7" s="105"/>
      <c r="SEB7" s="105"/>
      <c r="SEC7" s="105"/>
      <c r="SED7" s="105"/>
      <c r="SEE7" s="105"/>
      <c r="SEF7" s="105"/>
      <c r="SEG7" s="105"/>
      <c r="SEH7" s="105"/>
      <c r="SEI7" s="105"/>
      <c r="SEJ7" s="105"/>
      <c r="SEK7" s="105"/>
      <c r="SEL7" s="105"/>
      <c r="SEM7" s="105"/>
      <c r="SEN7" s="105"/>
      <c r="SEO7" s="105"/>
      <c r="SEP7" s="105"/>
      <c r="SEQ7" s="105"/>
      <c r="SER7" s="105"/>
      <c r="SES7" s="105"/>
      <c r="SET7" s="105"/>
      <c r="SEU7" s="105"/>
      <c r="SEV7" s="105"/>
      <c r="SEW7" s="105"/>
      <c r="SEX7" s="105"/>
      <c r="SEY7" s="105"/>
      <c r="SEZ7" s="105"/>
      <c r="SFA7" s="105"/>
      <c r="SFB7" s="105"/>
      <c r="SFC7" s="105"/>
      <c r="SFD7" s="105"/>
      <c r="SFE7" s="105"/>
      <c r="SFF7" s="105"/>
      <c r="SFG7" s="105"/>
      <c r="SFH7" s="105"/>
      <c r="SFI7" s="105"/>
      <c r="SFJ7" s="105"/>
      <c r="SFK7" s="105"/>
      <c r="SFL7" s="105"/>
      <c r="SFM7" s="105"/>
      <c r="SFN7" s="105"/>
      <c r="SFO7" s="105"/>
      <c r="SFP7" s="105"/>
      <c r="SFQ7" s="105"/>
      <c r="SFR7" s="105"/>
      <c r="SFS7" s="105"/>
      <c r="SFT7" s="105"/>
      <c r="SFU7" s="105"/>
      <c r="SFV7" s="105"/>
      <c r="SFW7" s="105"/>
      <c r="SFX7" s="105"/>
      <c r="SFY7" s="105"/>
      <c r="SFZ7" s="105"/>
      <c r="SGA7" s="105"/>
      <c r="SGB7" s="105"/>
      <c r="SGC7" s="105"/>
      <c r="SGD7" s="105"/>
      <c r="SGE7" s="105"/>
      <c r="SGF7" s="105"/>
      <c r="SGG7" s="105"/>
      <c r="SGH7" s="105"/>
      <c r="SGI7" s="105"/>
      <c r="SGJ7" s="105"/>
      <c r="SGK7" s="105"/>
      <c r="SGL7" s="105"/>
      <c r="SGM7" s="105"/>
      <c r="SGN7" s="105"/>
      <c r="SGO7" s="105"/>
      <c r="SGP7" s="105"/>
      <c r="SGQ7" s="105"/>
      <c r="SGR7" s="105"/>
      <c r="SGS7" s="105"/>
      <c r="SGT7" s="105"/>
      <c r="SGU7" s="105"/>
      <c r="SGV7" s="105"/>
      <c r="SGW7" s="105"/>
      <c r="SGX7" s="105"/>
      <c r="SGY7" s="105"/>
      <c r="SGZ7" s="105"/>
      <c r="SHA7" s="105"/>
      <c r="SHB7" s="105"/>
      <c r="SHC7" s="105"/>
      <c r="SHD7" s="105"/>
      <c r="SHE7" s="105"/>
      <c r="SHF7" s="105"/>
      <c r="SHG7" s="105"/>
      <c r="SHH7" s="105"/>
      <c r="SHI7" s="105"/>
      <c r="SHJ7" s="105"/>
      <c r="SHK7" s="105"/>
      <c r="SHL7" s="105"/>
      <c r="SHM7" s="105"/>
      <c r="SHN7" s="105"/>
      <c r="SHO7" s="105"/>
      <c r="SHP7" s="105"/>
      <c r="SHQ7" s="105"/>
      <c r="SHR7" s="105"/>
      <c r="SHS7" s="105"/>
      <c r="SHT7" s="105"/>
      <c r="SHU7" s="105"/>
      <c r="SHV7" s="105"/>
      <c r="SHW7" s="105"/>
      <c r="SHX7" s="105"/>
      <c r="SHY7" s="105"/>
      <c r="SHZ7" s="105"/>
      <c r="SIA7" s="105"/>
      <c r="SIB7" s="105"/>
      <c r="SIC7" s="105"/>
      <c r="SID7" s="105"/>
      <c r="SIE7" s="105"/>
      <c r="SIF7" s="105"/>
      <c r="SIG7" s="105"/>
      <c r="SIH7" s="105"/>
      <c r="SII7" s="105"/>
      <c r="SIJ7" s="105"/>
      <c r="SIK7" s="105"/>
      <c r="SIL7" s="105"/>
      <c r="SIM7" s="105"/>
      <c r="SIN7" s="105"/>
      <c r="SIO7" s="105"/>
      <c r="SIP7" s="105"/>
      <c r="SIQ7" s="105"/>
      <c r="SIR7" s="105"/>
      <c r="SIS7" s="105"/>
      <c r="SIT7" s="105"/>
      <c r="SIU7" s="105"/>
      <c r="SIV7" s="105"/>
      <c r="SIW7" s="105"/>
      <c r="SIX7" s="105"/>
      <c r="SIY7" s="105"/>
      <c r="SIZ7" s="105"/>
      <c r="SJA7" s="105"/>
      <c r="SJB7" s="105"/>
      <c r="SJC7" s="105"/>
      <c r="SJD7" s="105"/>
      <c r="SJE7" s="105"/>
      <c r="SJF7" s="105"/>
      <c r="SJG7" s="105"/>
      <c r="SJH7" s="105"/>
      <c r="SJI7" s="105"/>
      <c r="SJJ7" s="105"/>
      <c r="SJK7" s="105"/>
      <c r="SJL7" s="105"/>
      <c r="SJM7" s="105"/>
      <c r="SJN7" s="105"/>
      <c r="SJO7" s="105"/>
      <c r="SJP7" s="105"/>
      <c r="SJQ7" s="105"/>
      <c r="SJR7" s="105"/>
      <c r="SJS7" s="105"/>
      <c r="SJT7" s="105"/>
      <c r="SJU7" s="105"/>
      <c r="SJV7" s="105"/>
      <c r="SJW7" s="105"/>
      <c r="SJX7" s="105"/>
      <c r="SJY7" s="105"/>
      <c r="SJZ7" s="105"/>
      <c r="SKA7" s="105"/>
      <c r="SKB7" s="105"/>
      <c r="SKC7" s="105"/>
      <c r="SKD7" s="105"/>
      <c r="SKE7" s="105"/>
      <c r="SKF7" s="105"/>
      <c r="SKG7" s="105"/>
      <c r="SKH7" s="105"/>
      <c r="SKI7" s="105"/>
      <c r="SKJ7" s="105"/>
      <c r="SKK7" s="105"/>
      <c r="SKL7" s="105"/>
      <c r="SKM7" s="105"/>
      <c r="SKN7" s="105"/>
      <c r="SKO7" s="105"/>
      <c r="SKP7" s="105"/>
      <c r="SKQ7" s="105"/>
      <c r="SKR7" s="105"/>
      <c r="SKS7" s="105"/>
      <c r="SKT7" s="105"/>
      <c r="SKU7" s="105"/>
      <c r="SKV7" s="105"/>
      <c r="SKW7" s="105"/>
      <c r="SKX7" s="105"/>
      <c r="SKY7" s="105"/>
      <c r="SKZ7" s="105"/>
      <c r="SLA7" s="105"/>
      <c r="SLB7" s="105"/>
      <c r="SLC7" s="105"/>
      <c r="SLD7" s="105"/>
      <c r="SLE7" s="105"/>
      <c r="SLF7" s="105"/>
      <c r="SLG7" s="105"/>
      <c r="SLH7" s="105"/>
      <c r="SLI7" s="105"/>
      <c r="SLJ7" s="105"/>
      <c r="SLK7" s="105"/>
      <c r="SLL7" s="105"/>
      <c r="SLM7" s="105"/>
      <c r="SLN7" s="105"/>
      <c r="SLO7" s="105"/>
      <c r="SLP7" s="105"/>
      <c r="SLQ7" s="105"/>
      <c r="SLR7" s="105"/>
      <c r="SLS7" s="105"/>
      <c r="SLT7" s="105"/>
      <c r="SLU7" s="105"/>
      <c r="SLV7" s="105"/>
      <c r="SLW7" s="105"/>
      <c r="SLX7" s="105"/>
      <c r="SLY7" s="105"/>
      <c r="SLZ7" s="105"/>
      <c r="SMA7" s="105"/>
      <c r="SMB7" s="105"/>
      <c r="SMC7" s="105"/>
      <c r="SMD7" s="105"/>
      <c r="SME7" s="105"/>
      <c r="SMF7" s="105"/>
      <c r="SMG7" s="105"/>
      <c r="SMH7" s="105"/>
      <c r="SMI7" s="105"/>
      <c r="SMJ7" s="105"/>
      <c r="SMK7" s="105"/>
      <c r="SML7" s="105"/>
      <c r="SMM7" s="105"/>
      <c r="SMN7" s="105"/>
      <c r="SMO7" s="105"/>
      <c r="SMP7" s="105"/>
      <c r="SMQ7" s="105"/>
      <c r="SMR7" s="105"/>
      <c r="SMS7" s="105"/>
      <c r="SMT7" s="105"/>
      <c r="SMU7" s="105"/>
      <c r="SMV7" s="105"/>
      <c r="SMW7" s="105"/>
      <c r="SMX7" s="105"/>
      <c r="SMY7" s="105"/>
      <c r="SMZ7" s="105"/>
      <c r="SNA7" s="105"/>
      <c r="SNB7" s="105"/>
      <c r="SNC7" s="105"/>
      <c r="SND7" s="105"/>
      <c r="SNE7" s="105"/>
      <c r="SNF7" s="105"/>
      <c r="SNG7" s="105"/>
      <c r="SNH7" s="105"/>
      <c r="SNI7" s="105"/>
      <c r="SNJ7" s="105"/>
      <c r="SNK7" s="105"/>
      <c r="SNL7" s="105"/>
      <c r="SNM7" s="105"/>
      <c r="SNN7" s="105"/>
      <c r="SNO7" s="105"/>
      <c r="SNP7" s="105"/>
      <c r="SNQ7" s="105"/>
      <c r="SNR7" s="105"/>
      <c r="SNS7" s="105"/>
      <c r="SNT7" s="105"/>
      <c r="SNU7" s="105"/>
      <c r="SNV7" s="105"/>
      <c r="SNW7" s="105"/>
      <c r="SNX7" s="105"/>
      <c r="SNY7" s="105"/>
      <c r="SNZ7" s="105"/>
      <c r="SOA7" s="105"/>
      <c r="SOB7" s="105"/>
      <c r="SOC7" s="105"/>
      <c r="SOD7" s="105"/>
      <c r="SOE7" s="105"/>
      <c r="SOF7" s="105"/>
      <c r="SOG7" s="105"/>
      <c r="SOH7" s="105"/>
      <c r="SOI7" s="105"/>
      <c r="SOJ7" s="105"/>
      <c r="SOK7" s="105"/>
      <c r="SOL7" s="105"/>
      <c r="SOM7" s="105"/>
      <c r="SON7" s="105"/>
      <c r="SOO7" s="105"/>
      <c r="SOP7" s="105"/>
      <c r="SOQ7" s="105"/>
      <c r="SOR7" s="105"/>
      <c r="SOS7" s="105"/>
      <c r="SOT7" s="105"/>
      <c r="SOU7" s="105"/>
      <c r="SOV7" s="105"/>
      <c r="SOW7" s="105"/>
      <c r="SOX7" s="105"/>
      <c r="SOY7" s="105"/>
      <c r="SOZ7" s="105"/>
      <c r="SPA7" s="105"/>
      <c r="SPB7" s="105"/>
      <c r="SPC7" s="105"/>
      <c r="SPD7" s="105"/>
      <c r="SPE7" s="105"/>
      <c r="SPF7" s="105"/>
      <c r="SPG7" s="105"/>
      <c r="SPH7" s="105"/>
      <c r="SPI7" s="105"/>
      <c r="SPJ7" s="105"/>
      <c r="SPK7" s="105"/>
      <c r="SPL7" s="105"/>
      <c r="SPM7" s="105"/>
      <c r="SPN7" s="105"/>
      <c r="SPO7" s="105"/>
      <c r="SPP7" s="105"/>
      <c r="SPQ7" s="105"/>
      <c r="SPR7" s="105"/>
      <c r="SPS7" s="105"/>
      <c r="SPT7" s="105"/>
      <c r="SPU7" s="105"/>
      <c r="SPV7" s="105"/>
      <c r="SPW7" s="105"/>
      <c r="SPX7" s="105"/>
      <c r="SPY7" s="105"/>
      <c r="SPZ7" s="105"/>
      <c r="SQA7" s="105"/>
      <c r="SQB7" s="105"/>
      <c r="SQC7" s="105"/>
      <c r="SQD7" s="105"/>
      <c r="SQE7" s="105"/>
      <c r="SQF7" s="105"/>
      <c r="SQG7" s="105"/>
      <c r="SQH7" s="105"/>
      <c r="SQI7" s="105"/>
      <c r="SQJ7" s="105"/>
      <c r="SQK7" s="105"/>
      <c r="SQL7" s="105"/>
      <c r="SQM7" s="105"/>
      <c r="SQN7" s="105"/>
      <c r="SQO7" s="105"/>
      <c r="SQP7" s="105"/>
      <c r="SQQ7" s="105"/>
      <c r="SQR7" s="105"/>
      <c r="SQS7" s="105"/>
      <c r="SQT7" s="105"/>
      <c r="SQU7" s="105"/>
      <c r="SQV7" s="105"/>
      <c r="SQW7" s="105"/>
      <c r="SQX7" s="105"/>
      <c r="SQY7" s="105"/>
      <c r="SQZ7" s="105"/>
      <c r="SRA7" s="105"/>
      <c r="SRB7" s="105"/>
      <c r="SRC7" s="105"/>
      <c r="SRD7" s="105"/>
      <c r="SRE7" s="105"/>
      <c r="SRF7" s="105"/>
      <c r="SRG7" s="105"/>
      <c r="SRH7" s="105"/>
      <c r="SRI7" s="105"/>
      <c r="SRJ7" s="105"/>
      <c r="SRK7" s="105"/>
      <c r="SRL7" s="105"/>
      <c r="SRM7" s="105"/>
      <c r="SRN7" s="105"/>
      <c r="SRO7" s="105"/>
      <c r="SRP7" s="105"/>
      <c r="SRQ7" s="105"/>
      <c r="SRR7" s="105"/>
      <c r="SRS7" s="105"/>
      <c r="SRT7" s="105"/>
      <c r="SRU7" s="105"/>
      <c r="SRV7" s="105"/>
      <c r="SRW7" s="105"/>
      <c r="SRX7" s="105"/>
      <c r="SRY7" s="105"/>
      <c r="SRZ7" s="105"/>
      <c r="SSA7" s="105"/>
      <c r="SSB7" s="105"/>
      <c r="SSC7" s="105"/>
      <c r="SSD7" s="105"/>
      <c r="SSE7" s="105"/>
      <c r="SSF7" s="105"/>
      <c r="SSG7" s="105"/>
      <c r="SSH7" s="105"/>
      <c r="SSI7" s="105"/>
      <c r="SSJ7" s="105"/>
      <c r="SSK7" s="105"/>
      <c r="SSL7" s="105"/>
      <c r="SSM7" s="105"/>
      <c r="SSN7" s="105"/>
      <c r="SSO7" s="105"/>
      <c r="SSP7" s="105"/>
      <c r="SSQ7" s="105"/>
      <c r="SSR7" s="105"/>
      <c r="SSS7" s="105"/>
      <c r="SST7" s="105"/>
      <c r="SSU7" s="105"/>
      <c r="SSV7" s="105"/>
      <c r="SSW7" s="105"/>
      <c r="SSX7" s="105"/>
      <c r="SSY7" s="105"/>
      <c r="SSZ7" s="105"/>
      <c r="STA7" s="105"/>
      <c r="STB7" s="105"/>
      <c r="STC7" s="105"/>
      <c r="STD7" s="105"/>
      <c r="STE7" s="105"/>
      <c r="STF7" s="105"/>
      <c r="STG7" s="105"/>
      <c r="STH7" s="105"/>
      <c r="STI7" s="105"/>
      <c r="STJ7" s="105"/>
      <c r="STK7" s="105"/>
      <c r="STL7" s="105"/>
      <c r="STM7" s="105"/>
      <c r="STN7" s="105"/>
      <c r="STO7" s="105"/>
      <c r="STP7" s="105"/>
      <c r="STQ7" s="105"/>
      <c r="STR7" s="105"/>
      <c r="STS7" s="105"/>
      <c r="STT7" s="105"/>
      <c r="STU7" s="105"/>
      <c r="STV7" s="105"/>
      <c r="STW7" s="105"/>
      <c r="STX7" s="105"/>
      <c r="STY7" s="105"/>
      <c r="STZ7" s="105"/>
      <c r="SUA7" s="105"/>
      <c r="SUB7" s="105"/>
      <c r="SUC7" s="105"/>
      <c r="SUD7" s="105"/>
      <c r="SUE7" s="105"/>
      <c r="SUF7" s="105"/>
      <c r="SUG7" s="105"/>
      <c r="SUH7" s="105"/>
      <c r="SUI7" s="105"/>
      <c r="SUJ7" s="105"/>
      <c r="SUK7" s="105"/>
      <c r="SUL7" s="105"/>
      <c r="SUM7" s="105"/>
      <c r="SUN7" s="105"/>
      <c r="SUO7" s="105"/>
      <c r="SUP7" s="105"/>
      <c r="SUQ7" s="105"/>
      <c r="SUR7" s="105"/>
      <c r="SUS7" s="105"/>
      <c r="SUT7" s="105"/>
      <c r="SUU7" s="105"/>
      <c r="SUV7" s="105"/>
      <c r="SUW7" s="105"/>
      <c r="SUX7" s="105"/>
      <c r="SUY7" s="105"/>
      <c r="SUZ7" s="105"/>
      <c r="SVA7" s="105"/>
      <c r="SVB7" s="105"/>
      <c r="SVC7" s="105"/>
      <c r="SVD7" s="105"/>
      <c r="SVE7" s="105"/>
      <c r="SVF7" s="105"/>
      <c r="SVG7" s="105"/>
      <c r="SVH7" s="105"/>
      <c r="SVI7" s="105"/>
      <c r="SVJ7" s="105"/>
      <c r="SVK7" s="105"/>
      <c r="SVL7" s="105"/>
      <c r="SVM7" s="105"/>
      <c r="SVN7" s="105"/>
      <c r="SVO7" s="105"/>
      <c r="SVP7" s="105"/>
      <c r="SVQ7" s="105"/>
      <c r="SVR7" s="105"/>
      <c r="SVS7" s="105"/>
      <c r="SVT7" s="105"/>
      <c r="SVU7" s="105"/>
      <c r="SVV7" s="105"/>
      <c r="SVW7" s="105"/>
      <c r="SVX7" s="105"/>
      <c r="SVY7" s="105"/>
      <c r="SVZ7" s="105"/>
      <c r="SWA7" s="105"/>
      <c r="SWB7" s="105"/>
      <c r="SWC7" s="105"/>
      <c r="SWD7" s="105"/>
      <c r="SWE7" s="105"/>
      <c r="SWF7" s="105"/>
      <c r="SWG7" s="105"/>
      <c r="SWH7" s="105"/>
      <c r="SWI7" s="105"/>
      <c r="SWJ7" s="105"/>
      <c r="SWK7" s="105"/>
      <c r="SWL7" s="105"/>
      <c r="SWM7" s="105"/>
      <c r="SWN7" s="105"/>
      <c r="SWO7" s="105"/>
      <c r="SWP7" s="105"/>
      <c r="SWQ7" s="105"/>
      <c r="SWR7" s="105"/>
      <c r="SWS7" s="105"/>
      <c r="SWT7" s="105"/>
      <c r="SWU7" s="105"/>
      <c r="SWV7" s="105"/>
      <c r="SWW7" s="105"/>
      <c r="SWX7" s="105"/>
      <c r="SWY7" s="105"/>
      <c r="SWZ7" s="105"/>
      <c r="SXA7" s="105"/>
      <c r="SXB7" s="105"/>
      <c r="SXC7" s="105"/>
      <c r="SXD7" s="105"/>
      <c r="SXE7" s="105"/>
      <c r="SXF7" s="105"/>
      <c r="SXG7" s="105"/>
      <c r="SXH7" s="105"/>
      <c r="SXI7" s="105"/>
      <c r="SXJ7" s="105"/>
      <c r="SXK7" s="105"/>
      <c r="SXL7" s="105"/>
      <c r="SXM7" s="105"/>
      <c r="SXN7" s="105"/>
      <c r="SXO7" s="105"/>
      <c r="SXP7" s="105"/>
      <c r="SXQ7" s="105"/>
      <c r="SXR7" s="105"/>
      <c r="SXS7" s="105"/>
      <c r="SXT7" s="105"/>
      <c r="SXU7" s="105"/>
      <c r="SXV7" s="105"/>
      <c r="SXW7" s="105"/>
      <c r="SXX7" s="105"/>
      <c r="SXY7" s="105"/>
      <c r="SXZ7" s="105"/>
      <c r="SYA7" s="105"/>
      <c r="SYB7" s="105"/>
      <c r="SYC7" s="105"/>
      <c r="SYD7" s="105"/>
      <c r="SYE7" s="105"/>
      <c r="SYF7" s="105"/>
      <c r="SYG7" s="105"/>
      <c r="SYH7" s="105"/>
      <c r="SYI7" s="105"/>
      <c r="SYJ7" s="105"/>
      <c r="SYK7" s="105"/>
      <c r="SYL7" s="105"/>
      <c r="SYM7" s="105"/>
      <c r="SYN7" s="105"/>
      <c r="SYO7" s="105"/>
      <c r="SYP7" s="105"/>
      <c r="SYQ7" s="105"/>
      <c r="SYR7" s="105"/>
      <c r="SYS7" s="105"/>
      <c r="SYT7" s="105"/>
      <c r="SYU7" s="105"/>
      <c r="SYV7" s="105"/>
      <c r="SYW7" s="105"/>
      <c r="SYX7" s="105"/>
      <c r="SYY7" s="105"/>
      <c r="SYZ7" s="105"/>
      <c r="SZA7" s="105"/>
      <c r="SZB7" s="105"/>
      <c r="SZC7" s="105"/>
      <c r="SZD7" s="105"/>
      <c r="SZE7" s="105"/>
      <c r="SZF7" s="105"/>
      <c r="SZG7" s="105"/>
      <c r="SZH7" s="105"/>
      <c r="SZI7" s="105"/>
      <c r="SZJ7" s="105"/>
      <c r="SZK7" s="105"/>
      <c r="SZL7" s="105"/>
      <c r="SZM7" s="105"/>
      <c r="SZN7" s="105"/>
      <c r="SZO7" s="105"/>
      <c r="SZP7" s="105"/>
      <c r="SZQ7" s="105"/>
      <c r="SZR7" s="105"/>
      <c r="SZS7" s="105"/>
      <c r="SZT7" s="105"/>
      <c r="SZU7" s="105"/>
      <c r="SZV7" s="105"/>
      <c r="SZW7" s="105"/>
      <c r="SZX7" s="105"/>
      <c r="SZY7" s="105"/>
      <c r="SZZ7" s="105"/>
      <c r="TAA7" s="105"/>
      <c r="TAB7" s="105"/>
      <c r="TAC7" s="105"/>
      <c r="TAD7" s="105"/>
      <c r="TAE7" s="105"/>
      <c r="TAF7" s="105"/>
      <c r="TAG7" s="105"/>
      <c r="TAH7" s="105"/>
      <c r="TAI7" s="105"/>
      <c r="TAJ7" s="105"/>
      <c r="TAK7" s="105"/>
      <c r="TAL7" s="105"/>
      <c r="TAM7" s="105"/>
      <c r="TAN7" s="105"/>
      <c r="TAO7" s="105"/>
      <c r="TAP7" s="105"/>
      <c r="TAQ7" s="105"/>
      <c r="TAR7" s="105"/>
      <c r="TAS7" s="105"/>
      <c r="TAT7" s="105"/>
      <c r="TAU7" s="105"/>
      <c r="TAV7" s="105"/>
      <c r="TAW7" s="105"/>
      <c r="TAX7" s="105"/>
      <c r="TAY7" s="105"/>
      <c r="TAZ7" s="105"/>
      <c r="TBA7" s="105"/>
      <c r="TBB7" s="105"/>
      <c r="TBC7" s="105"/>
      <c r="TBD7" s="105"/>
      <c r="TBE7" s="105"/>
      <c r="TBF7" s="105"/>
      <c r="TBG7" s="105"/>
      <c r="TBH7" s="105"/>
      <c r="TBI7" s="105"/>
      <c r="TBJ7" s="105"/>
      <c r="TBK7" s="105"/>
      <c r="TBL7" s="105"/>
      <c r="TBM7" s="105"/>
      <c r="TBN7" s="105"/>
      <c r="TBO7" s="105"/>
      <c r="TBP7" s="105"/>
      <c r="TBQ7" s="105"/>
      <c r="TBR7" s="105"/>
      <c r="TBS7" s="105"/>
      <c r="TBT7" s="105"/>
      <c r="TBU7" s="105"/>
      <c r="TBV7" s="105"/>
      <c r="TBW7" s="105"/>
      <c r="TBX7" s="105"/>
      <c r="TBY7" s="105"/>
      <c r="TBZ7" s="105"/>
      <c r="TCA7" s="105"/>
      <c r="TCB7" s="105"/>
      <c r="TCC7" s="105"/>
      <c r="TCD7" s="105"/>
      <c r="TCE7" s="105"/>
      <c r="TCF7" s="105"/>
      <c r="TCG7" s="105"/>
      <c r="TCH7" s="105"/>
      <c r="TCI7" s="105"/>
      <c r="TCJ7" s="105"/>
      <c r="TCK7" s="105"/>
      <c r="TCL7" s="105"/>
      <c r="TCM7" s="105"/>
      <c r="TCN7" s="105"/>
      <c r="TCO7" s="105"/>
      <c r="TCP7" s="105"/>
      <c r="TCQ7" s="105"/>
      <c r="TCR7" s="105"/>
      <c r="TCS7" s="105"/>
      <c r="TCT7" s="105"/>
      <c r="TCU7" s="105"/>
      <c r="TCV7" s="105"/>
      <c r="TCW7" s="105"/>
      <c r="TCX7" s="105"/>
      <c r="TCY7" s="105"/>
      <c r="TCZ7" s="105"/>
      <c r="TDA7" s="105"/>
      <c r="TDB7" s="105"/>
      <c r="TDC7" s="105"/>
      <c r="TDD7" s="105"/>
      <c r="TDE7" s="105"/>
      <c r="TDF7" s="105"/>
      <c r="TDG7" s="105"/>
      <c r="TDH7" s="105"/>
      <c r="TDI7" s="105"/>
      <c r="TDJ7" s="105"/>
      <c r="TDK7" s="105"/>
      <c r="TDL7" s="105"/>
      <c r="TDM7" s="105"/>
      <c r="TDN7" s="105"/>
      <c r="TDO7" s="105"/>
      <c r="TDP7" s="105"/>
      <c r="TDQ7" s="105"/>
      <c r="TDR7" s="105"/>
      <c r="TDS7" s="105"/>
      <c r="TDT7" s="105"/>
      <c r="TDU7" s="105"/>
      <c r="TDV7" s="105"/>
      <c r="TDW7" s="105"/>
      <c r="TDX7" s="105"/>
      <c r="TDY7" s="105"/>
      <c r="TDZ7" s="105"/>
      <c r="TEA7" s="105"/>
      <c r="TEB7" s="105"/>
      <c r="TEC7" s="105"/>
      <c r="TED7" s="105"/>
      <c r="TEE7" s="105"/>
      <c r="TEF7" s="105"/>
      <c r="TEG7" s="105"/>
      <c r="TEH7" s="105"/>
      <c r="TEI7" s="105"/>
      <c r="TEJ7" s="105"/>
      <c r="TEK7" s="105"/>
      <c r="TEL7" s="105"/>
      <c r="TEM7" s="105"/>
      <c r="TEN7" s="105"/>
      <c r="TEO7" s="105"/>
      <c r="TEP7" s="105"/>
      <c r="TEQ7" s="105"/>
      <c r="TER7" s="105"/>
      <c r="TES7" s="105"/>
      <c r="TET7" s="105"/>
      <c r="TEU7" s="105"/>
      <c r="TEV7" s="105"/>
      <c r="TEW7" s="105"/>
      <c r="TEX7" s="105"/>
      <c r="TEY7" s="105"/>
      <c r="TEZ7" s="105"/>
      <c r="TFA7" s="105"/>
      <c r="TFB7" s="105"/>
      <c r="TFC7" s="105"/>
      <c r="TFD7" s="105"/>
      <c r="TFE7" s="105"/>
      <c r="TFF7" s="105"/>
      <c r="TFG7" s="105"/>
      <c r="TFH7" s="105"/>
      <c r="TFI7" s="105"/>
      <c r="TFJ7" s="105"/>
      <c r="TFK7" s="105"/>
      <c r="TFL7" s="105"/>
      <c r="TFM7" s="105"/>
      <c r="TFN7" s="105"/>
      <c r="TFO7" s="105"/>
      <c r="TFP7" s="105"/>
      <c r="TFQ7" s="105"/>
      <c r="TFR7" s="105"/>
      <c r="TFS7" s="105"/>
      <c r="TFT7" s="105"/>
      <c r="TFU7" s="105"/>
      <c r="TFV7" s="105"/>
      <c r="TFW7" s="105"/>
      <c r="TFX7" s="105"/>
      <c r="TFY7" s="105"/>
      <c r="TFZ7" s="105"/>
      <c r="TGA7" s="105"/>
      <c r="TGB7" s="105"/>
      <c r="TGC7" s="105"/>
      <c r="TGD7" s="105"/>
      <c r="TGE7" s="105"/>
      <c r="TGF7" s="105"/>
      <c r="TGG7" s="105"/>
      <c r="TGH7" s="105"/>
      <c r="TGI7" s="105"/>
      <c r="TGJ7" s="105"/>
      <c r="TGK7" s="105"/>
      <c r="TGL7" s="105"/>
      <c r="TGM7" s="105"/>
      <c r="TGN7" s="105"/>
      <c r="TGO7" s="105"/>
      <c r="TGP7" s="105"/>
      <c r="TGQ7" s="105"/>
      <c r="TGR7" s="105"/>
      <c r="TGS7" s="105"/>
      <c r="TGT7" s="105"/>
      <c r="TGU7" s="105"/>
      <c r="TGV7" s="105"/>
      <c r="TGW7" s="105"/>
      <c r="TGX7" s="105"/>
      <c r="TGY7" s="105"/>
      <c r="TGZ7" s="105"/>
      <c r="THA7" s="105"/>
      <c r="THB7" s="105"/>
      <c r="THC7" s="105"/>
      <c r="THD7" s="105"/>
      <c r="THE7" s="105"/>
      <c r="THF7" s="105"/>
      <c r="THG7" s="105"/>
      <c r="THH7" s="105"/>
      <c r="THI7" s="105"/>
      <c r="THJ7" s="105"/>
      <c r="THK7" s="105"/>
      <c r="THL7" s="105"/>
      <c r="THM7" s="105"/>
      <c r="THN7" s="105"/>
      <c r="THO7" s="105"/>
      <c r="THP7" s="105"/>
      <c r="THQ7" s="105"/>
      <c r="THR7" s="105"/>
      <c r="THS7" s="105"/>
      <c r="THT7" s="105"/>
      <c r="THU7" s="105"/>
      <c r="THV7" s="105"/>
      <c r="THW7" s="105"/>
      <c r="THX7" s="105"/>
      <c r="THY7" s="105"/>
      <c r="THZ7" s="105"/>
      <c r="TIA7" s="105"/>
      <c r="TIB7" s="105"/>
      <c r="TIC7" s="105"/>
      <c r="TID7" s="105"/>
      <c r="TIE7" s="105"/>
      <c r="TIF7" s="105"/>
      <c r="TIG7" s="105"/>
      <c r="TIH7" s="105"/>
      <c r="TII7" s="105"/>
      <c r="TIJ7" s="105"/>
      <c r="TIK7" s="105"/>
      <c r="TIL7" s="105"/>
      <c r="TIM7" s="105"/>
      <c r="TIN7" s="105"/>
      <c r="TIO7" s="105"/>
      <c r="TIP7" s="105"/>
      <c r="TIQ7" s="105"/>
      <c r="TIR7" s="105"/>
      <c r="TIS7" s="105"/>
      <c r="TIT7" s="105"/>
      <c r="TIU7" s="105"/>
      <c r="TIV7" s="105"/>
      <c r="TIW7" s="105"/>
      <c r="TIX7" s="105"/>
      <c r="TIY7" s="105"/>
      <c r="TIZ7" s="105"/>
      <c r="TJA7" s="105"/>
      <c r="TJB7" s="105"/>
      <c r="TJC7" s="105"/>
      <c r="TJD7" s="105"/>
      <c r="TJE7" s="105"/>
      <c r="TJF7" s="105"/>
      <c r="TJG7" s="105"/>
      <c r="TJH7" s="105"/>
      <c r="TJI7" s="105"/>
      <c r="TJJ7" s="105"/>
      <c r="TJK7" s="105"/>
      <c r="TJL7" s="105"/>
      <c r="TJM7" s="105"/>
      <c r="TJN7" s="105"/>
      <c r="TJO7" s="105"/>
      <c r="TJP7" s="105"/>
      <c r="TJQ7" s="105"/>
      <c r="TJR7" s="105"/>
      <c r="TJS7" s="105"/>
      <c r="TJT7" s="105"/>
      <c r="TJU7" s="105"/>
      <c r="TJV7" s="105"/>
      <c r="TJW7" s="105"/>
      <c r="TJX7" s="105"/>
      <c r="TJY7" s="105"/>
      <c r="TJZ7" s="105"/>
      <c r="TKA7" s="105"/>
      <c r="TKB7" s="105"/>
      <c r="TKC7" s="105"/>
      <c r="TKD7" s="105"/>
      <c r="TKE7" s="105"/>
      <c r="TKF7" s="105"/>
      <c r="TKG7" s="105"/>
      <c r="TKH7" s="105"/>
      <c r="TKI7" s="105"/>
      <c r="TKJ7" s="105"/>
      <c r="TKK7" s="105"/>
      <c r="TKL7" s="105"/>
      <c r="TKM7" s="105"/>
      <c r="TKN7" s="105"/>
      <c r="TKO7" s="105"/>
      <c r="TKP7" s="105"/>
      <c r="TKQ7" s="105"/>
      <c r="TKR7" s="105"/>
      <c r="TKS7" s="105"/>
      <c r="TKT7" s="105"/>
      <c r="TKU7" s="105"/>
      <c r="TKV7" s="105"/>
      <c r="TKW7" s="105"/>
      <c r="TKX7" s="105"/>
      <c r="TKY7" s="105"/>
      <c r="TKZ7" s="105"/>
      <c r="TLA7" s="105"/>
      <c r="TLB7" s="105"/>
      <c r="TLC7" s="105"/>
      <c r="TLD7" s="105"/>
      <c r="TLE7" s="105"/>
      <c r="TLF7" s="105"/>
      <c r="TLG7" s="105"/>
      <c r="TLH7" s="105"/>
      <c r="TLI7" s="105"/>
      <c r="TLJ7" s="105"/>
      <c r="TLK7" s="105"/>
      <c r="TLL7" s="105"/>
      <c r="TLM7" s="105"/>
      <c r="TLN7" s="105"/>
      <c r="TLO7" s="105"/>
      <c r="TLP7" s="105"/>
      <c r="TLQ7" s="105"/>
      <c r="TLR7" s="105"/>
      <c r="TLS7" s="105"/>
      <c r="TLT7" s="105"/>
      <c r="TLU7" s="105"/>
      <c r="TLV7" s="105"/>
      <c r="TLW7" s="105"/>
      <c r="TLX7" s="105"/>
      <c r="TLY7" s="105"/>
      <c r="TLZ7" s="105"/>
      <c r="TMA7" s="105"/>
      <c r="TMB7" s="105"/>
      <c r="TMC7" s="105"/>
      <c r="TMD7" s="105"/>
      <c r="TME7" s="105"/>
      <c r="TMF7" s="105"/>
      <c r="TMG7" s="105"/>
      <c r="TMH7" s="105"/>
      <c r="TMI7" s="105"/>
      <c r="TMJ7" s="105"/>
      <c r="TMK7" s="105"/>
      <c r="TML7" s="105"/>
      <c r="TMM7" s="105"/>
      <c r="TMN7" s="105"/>
      <c r="TMO7" s="105"/>
      <c r="TMP7" s="105"/>
      <c r="TMQ7" s="105"/>
      <c r="TMR7" s="105"/>
      <c r="TMS7" s="105"/>
      <c r="TMT7" s="105"/>
      <c r="TMU7" s="105"/>
      <c r="TMV7" s="105"/>
      <c r="TMW7" s="105"/>
      <c r="TMX7" s="105"/>
      <c r="TMY7" s="105"/>
      <c r="TMZ7" s="105"/>
      <c r="TNA7" s="105"/>
      <c r="TNB7" s="105"/>
      <c r="TNC7" s="105"/>
      <c r="TND7" s="105"/>
      <c r="TNE7" s="105"/>
      <c r="TNF7" s="105"/>
      <c r="TNG7" s="105"/>
      <c r="TNH7" s="105"/>
      <c r="TNI7" s="105"/>
      <c r="TNJ7" s="105"/>
      <c r="TNK7" s="105"/>
      <c r="TNL7" s="105"/>
      <c r="TNM7" s="105"/>
      <c r="TNN7" s="105"/>
      <c r="TNO7" s="105"/>
      <c r="TNP7" s="105"/>
      <c r="TNQ7" s="105"/>
      <c r="TNR7" s="105"/>
      <c r="TNS7" s="105"/>
      <c r="TNT7" s="105"/>
      <c r="TNU7" s="105"/>
      <c r="TNV7" s="105"/>
      <c r="TNW7" s="105"/>
      <c r="TNX7" s="105"/>
      <c r="TNY7" s="105"/>
      <c r="TNZ7" s="105"/>
      <c r="TOA7" s="105"/>
      <c r="TOB7" s="105"/>
      <c r="TOC7" s="105"/>
      <c r="TOD7" s="105"/>
      <c r="TOE7" s="105"/>
      <c r="TOF7" s="105"/>
      <c r="TOG7" s="105"/>
      <c r="TOH7" s="105"/>
      <c r="TOI7" s="105"/>
      <c r="TOJ7" s="105"/>
      <c r="TOK7" s="105"/>
      <c r="TOL7" s="105"/>
      <c r="TOM7" s="105"/>
      <c r="TON7" s="105"/>
      <c r="TOO7" s="105"/>
      <c r="TOP7" s="105"/>
      <c r="TOQ7" s="105"/>
      <c r="TOR7" s="105"/>
      <c r="TOS7" s="105"/>
      <c r="TOT7" s="105"/>
      <c r="TOU7" s="105"/>
      <c r="TOV7" s="105"/>
      <c r="TOW7" s="105"/>
      <c r="TOX7" s="105"/>
      <c r="TOY7" s="105"/>
      <c r="TOZ7" s="105"/>
      <c r="TPA7" s="105"/>
      <c r="TPB7" s="105"/>
      <c r="TPC7" s="105"/>
      <c r="TPD7" s="105"/>
      <c r="TPE7" s="105"/>
      <c r="TPF7" s="105"/>
      <c r="TPG7" s="105"/>
      <c r="TPH7" s="105"/>
      <c r="TPI7" s="105"/>
      <c r="TPJ7" s="105"/>
      <c r="TPK7" s="105"/>
      <c r="TPL7" s="105"/>
      <c r="TPM7" s="105"/>
      <c r="TPN7" s="105"/>
      <c r="TPO7" s="105"/>
      <c r="TPP7" s="105"/>
      <c r="TPQ7" s="105"/>
      <c r="TPR7" s="105"/>
      <c r="TPS7" s="105"/>
      <c r="TPT7" s="105"/>
      <c r="TPU7" s="105"/>
      <c r="TPV7" s="105"/>
      <c r="TPW7" s="105"/>
      <c r="TPX7" s="105"/>
      <c r="TPY7" s="105"/>
      <c r="TPZ7" s="105"/>
      <c r="TQA7" s="105"/>
      <c r="TQB7" s="105"/>
      <c r="TQC7" s="105"/>
      <c r="TQD7" s="105"/>
      <c r="TQE7" s="105"/>
      <c r="TQF7" s="105"/>
      <c r="TQG7" s="105"/>
      <c r="TQH7" s="105"/>
      <c r="TQI7" s="105"/>
      <c r="TQJ7" s="105"/>
      <c r="TQK7" s="105"/>
      <c r="TQL7" s="105"/>
      <c r="TQM7" s="105"/>
      <c r="TQN7" s="105"/>
      <c r="TQO7" s="105"/>
      <c r="TQP7" s="105"/>
      <c r="TQQ7" s="105"/>
      <c r="TQR7" s="105"/>
      <c r="TQS7" s="105"/>
      <c r="TQT7" s="105"/>
      <c r="TQU7" s="105"/>
      <c r="TQV7" s="105"/>
      <c r="TQW7" s="105"/>
      <c r="TQX7" s="105"/>
      <c r="TQY7" s="105"/>
      <c r="TQZ7" s="105"/>
      <c r="TRA7" s="105"/>
      <c r="TRB7" s="105"/>
      <c r="TRC7" s="105"/>
      <c r="TRD7" s="105"/>
      <c r="TRE7" s="105"/>
      <c r="TRF7" s="105"/>
      <c r="TRG7" s="105"/>
      <c r="TRH7" s="105"/>
      <c r="TRI7" s="105"/>
      <c r="TRJ7" s="105"/>
      <c r="TRK7" s="105"/>
      <c r="TRL7" s="105"/>
      <c r="TRM7" s="105"/>
      <c r="TRN7" s="105"/>
      <c r="TRO7" s="105"/>
      <c r="TRP7" s="105"/>
      <c r="TRQ7" s="105"/>
      <c r="TRR7" s="105"/>
      <c r="TRS7" s="105"/>
      <c r="TRT7" s="105"/>
      <c r="TRU7" s="105"/>
      <c r="TRV7" s="105"/>
      <c r="TRW7" s="105"/>
      <c r="TRX7" s="105"/>
      <c r="TRY7" s="105"/>
      <c r="TRZ7" s="105"/>
      <c r="TSA7" s="105"/>
      <c r="TSB7" s="105"/>
      <c r="TSC7" s="105"/>
      <c r="TSD7" s="105"/>
      <c r="TSE7" s="105"/>
      <c r="TSF7" s="105"/>
      <c r="TSG7" s="105"/>
      <c r="TSH7" s="105"/>
      <c r="TSI7" s="105"/>
      <c r="TSJ7" s="105"/>
      <c r="TSK7" s="105"/>
      <c r="TSL7" s="105"/>
      <c r="TSM7" s="105"/>
      <c r="TSN7" s="105"/>
      <c r="TSO7" s="105"/>
      <c r="TSP7" s="105"/>
      <c r="TSQ7" s="105"/>
      <c r="TSR7" s="105"/>
      <c r="TSS7" s="105"/>
      <c r="TST7" s="105"/>
      <c r="TSU7" s="105"/>
      <c r="TSV7" s="105"/>
      <c r="TSW7" s="105"/>
      <c r="TSX7" s="105"/>
      <c r="TSY7" s="105"/>
      <c r="TSZ7" s="105"/>
      <c r="TTA7" s="105"/>
      <c r="TTB7" s="105"/>
      <c r="TTC7" s="105"/>
      <c r="TTD7" s="105"/>
      <c r="TTE7" s="105"/>
      <c r="TTF7" s="105"/>
      <c r="TTG7" s="105"/>
      <c r="TTH7" s="105"/>
      <c r="TTI7" s="105"/>
      <c r="TTJ7" s="105"/>
      <c r="TTK7" s="105"/>
      <c r="TTL7" s="105"/>
      <c r="TTM7" s="105"/>
      <c r="TTN7" s="105"/>
      <c r="TTO7" s="105"/>
      <c r="TTP7" s="105"/>
      <c r="TTQ7" s="105"/>
      <c r="TTR7" s="105"/>
      <c r="TTS7" s="105"/>
      <c r="TTT7" s="105"/>
      <c r="TTU7" s="105"/>
      <c r="TTV7" s="105"/>
      <c r="TTW7" s="105"/>
      <c r="TTX7" s="105"/>
      <c r="TTY7" s="105"/>
      <c r="TTZ7" s="105"/>
      <c r="TUA7" s="105"/>
      <c r="TUB7" s="105"/>
      <c r="TUC7" s="105"/>
      <c r="TUD7" s="105"/>
      <c r="TUE7" s="105"/>
      <c r="TUF7" s="105"/>
      <c r="TUG7" s="105"/>
      <c r="TUH7" s="105"/>
      <c r="TUI7" s="105"/>
      <c r="TUJ7" s="105"/>
      <c r="TUK7" s="105"/>
      <c r="TUL7" s="105"/>
      <c r="TUM7" s="105"/>
      <c r="TUN7" s="105"/>
      <c r="TUO7" s="105"/>
      <c r="TUP7" s="105"/>
      <c r="TUQ7" s="105"/>
      <c r="TUR7" s="105"/>
      <c r="TUS7" s="105"/>
      <c r="TUT7" s="105"/>
      <c r="TUU7" s="105"/>
      <c r="TUV7" s="105"/>
      <c r="TUW7" s="105"/>
      <c r="TUX7" s="105"/>
      <c r="TUY7" s="105"/>
      <c r="TUZ7" s="105"/>
      <c r="TVA7" s="105"/>
      <c r="TVB7" s="105"/>
      <c r="TVC7" s="105"/>
      <c r="TVD7" s="105"/>
      <c r="TVE7" s="105"/>
      <c r="TVF7" s="105"/>
      <c r="TVG7" s="105"/>
      <c r="TVH7" s="105"/>
      <c r="TVI7" s="105"/>
      <c r="TVJ7" s="105"/>
      <c r="TVK7" s="105"/>
      <c r="TVL7" s="105"/>
      <c r="TVM7" s="105"/>
      <c r="TVN7" s="105"/>
      <c r="TVO7" s="105"/>
      <c r="TVP7" s="105"/>
      <c r="TVQ7" s="105"/>
      <c r="TVR7" s="105"/>
      <c r="TVS7" s="105"/>
      <c r="TVT7" s="105"/>
      <c r="TVU7" s="105"/>
      <c r="TVV7" s="105"/>
      <c r="TVW7" s="105"/>
      <c r="TVX7" s="105"/>
      <c r="TVY7" s="105"/>
      <c r="TVZ7" s="105"/>
      <c r="TWA7" s="105"/>
      <c r="TWB7" s="105"/>
      <c r="TWC7" s="105"/>
      <c r="TWD7" s="105"/>
      <c r="TWE7" s="105"/>
      <c r="TWF7" s="105"/>
      <c r="TWG7" s="105"/>
      <c r="TWH7" s="105"/>
      <c r="TWI7" s="105"/>
      <c r="TWJ7" s="105"/>
      <c r="TWK7" s="105"/>
      <c r="TWL7" s="105"/>
      <c r="TWM7" s="105"/>
      <c r="TWN7" s="105"/>
      <c r="TWO7" s="105"/>
      <c r="TWP7" s="105"/>
      <c r="TWQ7" s="105"/>
      <c r="TWR7" s="105"/>
      <c r="TWS7" s="105"/>
      <c r="TWT7" s="105"/>
      <c r="TWU7" s="105"/>
      <c r="TWV7" s="105"/>
      <c r="TWW7" s="105"/>
      <c r="TWX7" s="105"/>
      <c r="TWY7" s="105"/>
      <c r="TWZ7" s="105"/>
      <c r="TXA7" s="105"/>
      <c r="TXB7" s="105"/>
      <c r="TXC7" s="105"/>
      <c r="TXD7" s="105"/>
      <c r="TXE7" s="105"/>
      <c r="TXF7" s="105"/>
      <c r="TXG7" s="105"/>
      <c r="TXH7" s="105"/>
      <c r="TXI7" s="105"/>
      <c r="TXJ7" s="105"/>
      <c r="TXK7" s="105"/>
      <c r="TXL7" s="105"/>
      <c r="TXM7" s="105"/>
      <c r="TXN7" s="105"/>
      <c r="TXO7" s="105"/>
      <c r="TXP7" s="105"/>
      <c r="TXQ7" s="105"/>
      <c r="TXR7" s="105"/>
      <c r="TXS7" s="105"/>
      <c r="TXT7" s="105"/>
      <c r="TXU7" s="105"/>
      <c r="TXV7" s="105"/>
      <c r="TXW7" s="105"/>
      <c r="TXX7" s="105"/>
      <c r="TXY7" s="105"/>
      <c r="TXZ7" s="105"/>
      <c r="TYA7" s="105"/>
      <c r="TYB7" s="105"/>
      <c r="TYC7" s="105"/>
      <c r="TYD7" s="105"/>
      <c r="TYE7" s="105"/>
      <c r="TYF7" s="105"/>
      <c r="TYG7" s="105"/>
      <c r="TYH7" s="105"/>
      <c r="TYI7" s="105"/>
      <c r="TYJ7" s="105"/>
      <c r="TYK7" s="105"/>
      <c r="TYL7" s="105"/>
      <c r="TYM7" s="105"/>
      <c r="TYN7" s="105"/>
      <c r="TYO7" s="105"/>
      <c r="TYP7" s="105"/>
      <c r="TYQ7" s="105"/>
      <c r="TYR7" s="105"/>
      <c r="TYS7" s="105"/>
      <c r="TYT7" s="105"/>
      <c r="TYU7" s="105"/>
      <c r="TYV7" s="105"/>
      <c r="TYW7" s="105"/>
      <c r="TYX7" s="105"/>
      <c r="TYY7" s="105"/>
      <c r="TYZ7" s="105"/>
      <c r="TZA7" s="105"/>
      <c r="TZB7" s="105"/>
      <c r="TZC7" s="105"/>
      <c r="TZD7" s="105"/>
      <c r="TZE7" s="105"/>
      <c r="TZF7" s="105"/>
      <c r="TZG7" s="105"/>
      <c r="TZH7" s="105"/>
      <c r="TZI7" s="105"/>
      <c r="TZJ7" s="105"/>
      <c r="TZK7" s="105"/>
      <c r="TZL7" s="105"/>
      <c r="TZM7" s="105"/>
      <c r="TZN7" s="105"/>
      <c r="TZO7" s="105"/>
      <c r="TZP7" s="105"/>
      <c r="TZQ7" s="105"/>
      <c r="TZR7" s="105"/>
      <c r="TZS7" s="105"/>
      <c r="TZT7" s="105"/>
      <c r="TZU7" s="105"/>
      <c r="TZV7" s="105"/>
      <c r="TZW7" s="105"/>
      <c r="TZX7" s="105"/>
      <c r="TZY7" s="105"/>
      <c r="TZZ7" s="105"/>
      <c r="UAA7" s="105"/>
      <c r="UAB7" s="105"/>
      <c r="UAC7" s="105"/>
      <c r="UAD7" s="105"/>
      <c r="UAE7" s="105"/>
      <c r="UAF7" s="105"/>
      <c r="UAG7" s="105"/>
      <c r="UAH7" s="105"/>
      <c r="UAI7" s="105"/>
      <c r="UAJ7" s="105"/>
      <c r="UAK7" s="105"/>
      <c r="UAL7" s="105"/>
      <c r="UAM7" s="105"/>
      <c r="UAN7" s="105"/>
      <c r="UAO7" s="105"/>
      <c r="UAP7" s="105"/>
      <c r="UAQ7" s="105"/>
      <c r="UAR7" s="105"/>
      <c r="UAS7" s="105"/>
      <c r="UAT7" s="105"/>
      <c r="UAU7" s="105"/>
      <c r="UAV7" s="105"/>
      <c r="UAW7" s="105"/>
      <c r="UAX7" s="105"/>
      <c r="UAY7" s="105"/>
      <c r="UAZ7" s="105"/>
      <c r="UBA7" s="105"/>
      <c r="UBB7" s="105"/>
      <c r="UBC7" s="105"/>
      <c r="UBD7" s="105"/>
      <c r="UBE7" s="105"/>
      <c r="UBF7" s="105"/>
      <c r="UBG7" s="105"/>
      <c r="UBH7" s="105"/>
      <c r="UBI7" s="105"/>
      <c r="UBJ7" s="105"/>
      <c r="UBK7" s="105"/>
      <c r="UBL7" s="105"/>
      <c r="UBM7" s="105"/>
      <c r="UBN7" s="105"/>
      <c r="UBO7" s="105"/>
      <c r="UBP7" s="105"/>
      <c r="UBQ7" s="105"/>
      <c r="UBR7" s="105"/>
      <c r="UBS7" s="105"/>
      <c r="UBT7" s="105"/>
      <c r="UBU7" s="105"/>
      <c r="UBV7" s="105"/>
      <c r="UBW7" s="105"/>
      <c r="UBX7" s="105"/>
      <c r="UBY7" s="105"/>
      <c r="UBZ7" s="105"/>
      <c r="UCA7" s="105"/>
      <c r="UCB7" s="105"/>
      <c r="UCC7" s="105"/>
      <c r="UCD7" s="105"/>
      <c r="UCE7" s="105"/>
      <c r="UCF7" s="105"/>
      <c r="UCG7" s="105"/>
      <c r="UCH7" s="105"/>
      <c r="UCI7" s="105"/>
      <c r="UCJ7" s="105"/>
      <c r="UCK7" s="105"/>
      <c r="UCL7" s="105"/>
      <c r="UCM7" s="105"/>
      <c r="UCN7" s="105"/>
      <c r="UCO7" s="105"/>
      <c r="UCP7" s="105"/>
      <c r="UCQ7" s="105"/>
      <c r="UCR7" s="105"/>
      <c r="UCS7" s="105"/>
      <c r="UCT7" s="105"/>
      <c r="UCU7" s="105"/>
      <c r="UCV7" s="105"/>
      <c r="UCW7" s="105"/>
      <c r="UCX7" s="105"/>
      <c r="UCY7" s="105"/>
      <c r="UCZ7" s="105"/>
      <c r="UDA7" s="105"/>
      <c r="UDB7" s="105"/>
      <c r="UDC7" s="105"/>
      <c r="UDD7" s="105"/>
      <c r="UDE7" s="105"/>
      <c r="UDF7" s="105"/>
      <c r="UDG7" s="105"/>
      <c r="UDH7" s="105"/>
      <c r="UDI7" s="105"/>
      <c r="UDJ7" s="105"/>
      <c r="UDK7" s="105"/>
      <c r="UDL7" s="105"/>
      <c r="UDM7" s="105"/>
      <c r="UDN7" s="105"/>
      <c r="UDO7" s="105"/>
      <c r="UDP7" s="105"/>
      <c r="UDQ7" s="105"/>
      <c r="UDR7" s="105"/>
      <c r="UDS7" s="105"/>
      <c r="UDT7" s="105"/>
      <c r="UDU7" s="105"/>
      <c r="UDV7" s="105"/>
      <c r="UDW7" s="105"/>
      <c r="UDX7" s="105"/>
      <c r="UDY7" s="105"/>
      <c r="UDZ7" s="105"/>
      <c r="UEA7" s="105"/>
      <c r="UEB7" s="105"/>
      <c r="UEC7" s="105"/>
      <c r="UED7" s="105"/>
      <c r="UEE7" s="105"/>
      <c r="UEF7" s="105"/>
      <c r="UEG7" s="105"/>
      <c r="UEH7" s="105"/>
      <c r="UEI7" s="105"/>
      <c r="UEJ7" s="105"/>
      <c r="UEK7" s="105"/>
      <c r="UEL7" s="105"/>
      <c r="UEM7" s="105"/>
      <c r="UEN7" s="105"/>
      <c r="UEO7" s="105"/>
      <c r="UEP7" s="105"/>
      <c r="UEQ7" s="105"/>
      <c r="UER7" s="105"/>
      <c r="UES7" s="105"/>
      <c r="UET7" s="105"/>
      <c r="UEU7" s="105"/>
      <c r="UEV7" s="105"/>
      <c r="UEW7" s="105"/>
      <c r="UEX7" s="105"/>
      <c r="UEY7" s="105"/>
      <c r="UEZ7" s="105"/>
      <c r="UFA7" s="105"/>
      <c r="UFB7" s="105"/>
      <c r="UFC7" s="105"/>
      <c r="UFD7" s="105"/>
      <c r="UFE7" s="105"/>
      <c r="UFF7" s="105"/>
      <c r="UFG7" s="105"/>
      <c r="UFH7" s="105"/>
      <c r="UFI7" s="105"/>
      <c r="UFJ7" s="105"/>
      <c r="UFK7" s="105"/>
      <c r="UFL7" s="105"/>
      <c r="UFM7" s="105"/>
      <c r="UFN7" s="105"/>
      <c r="UFO7" s="105"/>
      <c r="UFP7" s="105"/>
      <c r="UFQ7" s="105"/>
      <c r="UFR7" s="105"/>
      <c r="UFS7" s="105"/>
      <c r="UFT7" s="105"/>
      <c r="UFU7" s="105"/>
      <c r="UFV7" s="105"/>
      <c r="UFW7" s="105"/>
      <c r="UFX7" s="105"/>
      <c r="UFY7" s="105"/>
      <c r="UFZ7" s="105"/>
      <c r="UGA7" s="105"/>
      <c r="UGB7" s="105"/>
      <c r="UGC7" s="105"/>
      <c r="UGD7" s="105"/>
      <c r="UGE7" s="105"/>
      <c r="UGF7" s="105"/>
      <c r="UGG7" s="105"/>
      <c r="UGH7" s="105"/>
      <c r="UGI7" s="105"/>
      <c r="UGJ7" s="105"/>
      <c r="UGK7" s="105"/>
      <c r="UGL7" s="105"/>
      <c r="UGM7" s="105"/>
      <c r="UGN7" s="105"/>
      <c r="UGO7" s="105"/>
      <c r="UGP7" s="105"/>
      <c r="UGQ7" s="105"/>
      <c r="UGR7" s="105"/>
      <c r="UGS7" s="105"/>
      <c r="UGT7" s="105"/>
      <c r="UGU7" s="105"/>
      <c r="UGV7" s="105"/>
      <c r="UGW7" s="105"/>
      <c r="UGX7" s="105"/>
      <c r="UGY7" s="105"/>
      <c r="UGZ7" s="105"/>
      <c r="UHA7" s="105"/>
      <c r="UHB7" s="105"/>
      <c r="UHC7" s="105"/>
      <c r="UHD7" s="105"/>
      <c r="UHE7" s="105"/>
      <c r="UHF7" s="105"/>
      <c r="UHG7" s="105"/>
      <c r="UHH7" s="105"/>
      <c r="UHI7" s="105"/>
      <c r="UHJ7" s="105"/>
      <c r="UHK7" s="105"/>
      <c r="UHL7" s="105"/>
      <c r="UHM7" s="105"/>
      <c r="UHN7" s="105"/>
      <c r="UHO7" s="105"/>
      <c r="UHP7" s="105"/>
      <c r="UHQ7" s="105"/>
      <c r="UHR7" s="105"/>
      <c r="UHS7" s="105"/>
      <c r="UHT7" s="105"/>
      <c r="UHU7" s="105"/>
      <c r="UHV7" s="105"/>
      <c r="UHW7" s="105"/>
      <c r="UHX7" s="105"/>
      <c r="UHY7" s="105"/>
      <c r="UHZ7" s="105"/>
      <c r="UIA7" s="105"/>
      <c r="UIB7" s="105"/>
      <c r="UIC7" s="105"/>
      <c r="UID7" s="105"/>
      <c r="UIE7" s="105"/>
      <c r="UIF7" s="105"/>
      <c r="UIG7" s="105"/>
      <c r="UIH7" s="105"/>
      <c r="UII7" s="105"/>
      <c r="UIJ7" s="105"/>
      <c r="UIK7" s="105"/>
      <c r="UIL7" s="105"/>
      <c r="UIM7" s="105"/>
      <c r="UIN7" s="105"/>
      <c r="UIO7" s="105"/>
      <c r="UIP7" s="105"/>
      <c r="UIQ7" s="105"/>
      <c r="UIR7" s="105"/>
      <c r="UIS7" s="105"/>
      <c r="UIT7" s="105"/>
      <c r="UIU7" s="105"/>
      <c r="UIV7" s="105"/>
      <c r="UIW7" s="105"/>
      <c r="UIX7" s="105"/>
      <c r="UIY7" s="105"/>
      <c r="UIZ7" s="105"/>
      <c r="UJA7" s="105"/>
      <c r="UJB7" s="105"/>
      <c r="UJC7" s="105"/>
      <c r="UJD7" s="105"/>
      <c r="UJE7" s="105"/>
      <c r="UJF7" s="105"/>
      <c r="UJG7" s="105"/>
      <c r="UJH7" s="105"/>
      <c r="UJI7" s="105"/>
      <c r="UJJ7" s="105"/>
      <c r="UJK7" s="105"/>
      <c r="UJL7" s="105"/>
      <c r="UJM7" s="105"/>
      <c r="UJN7" s="105"/>
      <c r="UJO7" s="105"/>
      <c r="UJP7" s="105"/>
      <c r="UJQ7" s="105"/>
      <c r="UJR7" s="105"/>
      <c r="UJS7" s="105"/>
      <c r="UJT7" s="105"/>
      <c r="UJU7" s="105"/>
      <c r="UJV7" s="105"/>
      <c r="UJW7" s="105"/>
      <c r="UJX7" s="105"/>
      <c r="UJY7" s="105"/>
      <c r="UJZ7" s="105"/>
      <c r="UKA7" s="105"/>
      <c r="UKB7" s="105"/>
      <c r="UKC7" s="105"/>
      <c r="UKD7" s="105"/>
      <c r="UKE7" s="105"/>
      <c r="UKF7" s="105"/>
      <c r="UKG7" s="105"/>
      <c r="UKH7" s="105"/>
      <c r="UKI7" s="105"/>
      <c r="UKJ7" s="105"/>
      <c r="UKK7" s="105"/>
      <c r="UKL7" s="105"/>
      <c r="UKM7" s="105"/>
      <c r="UKN7" s="105"/>
      <c r="UKO7" s="105"/>
      <c r="UKP7" s="105"/>
      <c r="UKQ7" s="105"/>
      <c r="UKR7" s="105"/>
      <c r="UKS7" s="105"/>
      <c r="UKT7" s="105"/>
      <c r="UKU7" s="105"/>
      <c r="UKV7" s="105"/>
      <c r="UKW7" s="105"/>
      <c r="UKX7" s="105"/>
      <c r="UKY7" s="105"/>
      <c r="UKZ7" s="105"/>
      <c r="ULA7" s="105"/>
      <c r="ULB7" s="105"/>
      <c r="ULC7" s="105"/>
      <c r="ULD7" s="105"/>
      <c r="ULE7" s="105"/>
      <c r="ULF7" s="105"/>
      <c r="ULG7" s="105"/>
      <c r="ULH7" s="105"/>
      <c r="ULI7" s="105"/>
      <c r="ULJ7" s="105"/>
      <c r="ULK7" s="105"/>
      <c r="ULL7" s="105"/>
      <c r="ULM7" s="105"/>
      <c r="ULN7" s="105"/>
      <c r="ULO7" s="105"/>
      <c r="ULP7" s="105"/>
      <c r="ULQ7" s="105"/>
      <c r="ULR7" s="105"/>
      <c r="ULS7" s="105"/>
      <c r="ULT7" s="105"/>
      <c r="ULU7" s="105"/>
      <c r="ULV7" s="105"/>
      <c r="ULW7" s="105"/>
      <c r="ULX7" s="105"/>
      <c r="ULY7" s="105"/>
      <c r="ULZ7" s="105"/>
      <c r="UMA7" s="105"/>
      <c r="UMB7" s="105"/>
      <c r="UMC7" s="105"/>
      <c r="UMD7" s="105"/>
      <c r="UME7" s="105"/>
      <c r="UMF7" s="105"/>
      <c r="UMG7" s="105"/>
      <c r="UMH7" s="105"/>
      <c r="UMI7" s="105"/>
      <c r="UMJ7" s="105"/>
      <c r="UMK7" s="105"/>
      <c r="UML7" s="105"/>
      <c r="UMM7" s="105"/>
      <c r="UMN7" s="105"/>
      <c r="UMO7" s="105"/>
      <c r="UMP7" s="105"/>
      <c r="UMQ7" s="105"/>
      <c r="UMR7" s="105"/>
      <c r="UMS7" s="105"/>
      <c r="UMT7" s="105"/>
      <c r="UMU7" s="105"/>
      <c r="UMV7" s="105"/>
      <c r="UMW7" s="105"/>
      <c r="UMX7" s="105"/>
      <c r="UMY7" s="105"/>
      <c r="UMZ7" s="105"/>
      <c r="UNA7" s="105"/>
      <c r="UNB7" s="105"/>
      <c r="UNC7" s="105"/>
      <c r="UND7" s="105"/>
      <c r="UNE7" s="105"/>
      <c r="UNF7" s="105"/>
      <c r="UNG7" s="105"/>
      <c r="UNH7" s="105"/>
      <c r="UNI7" s="105"/>
      <c r="UNJ7" s="105"/>
      <c r="UNK7" s="105"/>
      <c r="UNL7" s="105"/>
      <c r="UNM7" s="105"/>
      <c r="UNN7" s="105"/>
      <c r="UNO7" s="105"/>
      <c r="UNP7" s="105"/>
      <c r="UNQ7" s="105"/>
      <c r="UNR7" s="105"/>
      <c r="UNS7" s="105"/>
      <c r="UNT7" s="105"/>
      <c r="UNU7" s="105"/>
      <c r="UNV7" s="105"/>
      <c r="UNW7" s="105"/>
      <c r="UNX7" s="105"/>
      <c r="UNY7" s="105"/>
      <c r="UNZ7" s="105"/>
      <c r="UOA7" s="105"/>
      <c r="UOB7" s="105"/>
      <c r="UOC7" s="105"/>
      <c r="UOD7" s="105"/>
      <c r="UOE7" s="105"/>
      <c r="UOF7" s="105"/>
      <c r="UOG7" s="105"/>
      <c r="UOH7" s="105"/>
      <c r="UOI7" s="105"/>
      <c r="UOJ7" s="105"/>
      <c r="UOK7" s="105"/>
      <c r="UOL7" s="105"/>
      <c r="UOM7" s="105"/>
      <c r="UON7" s="105"/>
      <c r="UOO7" s="105"/>
      <c r="UOP7" s="105"/>
      <c r="UOQ7" s="105"/>
      <c r="UOR7" s="105"/>
      <c r="UOS7" s="105"/>
      <c r="UOT7" s="105"/>
      <c r="UOU7" s="105"/>
      <c r="UOV7" s="105"/>
      <c r="UOW7" s="105"/>
      <c r="UOX7" s="105"/>
      <c r="UOY7" s="105"/>
      <c r="UOZ7" s="105"/>
      <c r="UPA7" s="105"/>
      <c r="UPB7" s="105"/>
      <c r="UPC7" s="105"/>
      <c r="UPD7" s="105"/>
      <c r="UPE7" s="105"/>
      <c r="UPF7" s="105"/>
      <c r="UPG7" s="105"/>
      <c r="UPH7" s="105"/>
      <c r="UPI7" s="105"/>
      <c r="UPJ7" s="105"/>
      <c r="UPK7" s="105"/>
      <c r="UPL7" s="105"/>
      <c r="UPM7" s="105"/>
      <c r="UPN7" s="105"/>
      <c r="UPO7" s="105"/>
      <c r="UPP7" s="105"/>
      <c r="UPQ7" s="105"/>
      <c r="UPR7" s="105"/>
      <c r="UPS7" s="105"/>
      <c r="UPT7" s="105"/>
      <c r="UPU7" s="105"/>
      <c r="UPV7" s="105"/>
      <c r="UPW7" s="105"/>
      <c r="UPX7" s="105"/>
      <c r="UPY7" s="105"/>
      <c r="UPZ7" s="105"/>
      <c r="UQA7" s="105"/>
      <c r="UQB7" s="105"/>
      <c r="UQC7" s="105"/>
      <c r="UQD7" s="105"/>
      <c r="UQE7" s="105"/>
      <c r="UQF7" s="105"/>
      <c r="UQG7" s="105"/>
      <c r="UQH7" s="105"/>
      <c r="UQI7" s="105"/>
      <c r="UQJ7" s="105"/>
      <c r="UQK7" s="105"/>
      <c r="UQL7" s="105"/>
      <c r="UQM7" s="105"/>
      <c r="UQN7" s="105"/>
      <c r="UQO7" s="105"/>
      <c r="UQP7" s="105"/>
      <c r="UQQ7" s="105"/>
      <c r="UQR7" s="105"/>
      <c r="UQS7" s="105"/>
      <c r="UQT7" s="105"/>
      <c r="UQU7" s="105"/>
      <c r="UQV7" s="105"/>
      <c r="UQW7" s="105"/>
      <c r="UQX7" s="105"/>
      <c r="UQY7" s="105"/>
      <c r="UQZ7" s="105"/>
      <c r="URA7" s="105"/>
      <c r="URB7" s="105"/>
      <c r="URC7" s="105"/>
      <c r="URD7" s="105"/>
      <c r="URE7" s="105"/>
      <c r="URF7" s="105"/>
      <c r="URG7" s="105"/>
      <c r="URH7" s="105"/>
      <c r="URI7" s="105"/>
      <c r="URJ7" s="105"/>
      <c r="URK7" s="105"/>
      <c r="URL7" s="105"/>
      <c r="URM7" s="105"/>
      <c r="URN7" s="105"/>
      <c r="URO7" s="105"/>
      <c r="URP7" s="105"/>
      <c r="URQ7" s="105"/>
      <c r="URR7" s="105"/>
      <c r="URS7" s="105"/>
      <c r="URT7" s="105"/>
      <c r="URU7" s="105"/>
      <c r="URV7" s="105"/>
      <c r="URW7" s="105"/>
      <c r="URX7" s="105"/>
      <c r="URY7" s="105"/>
      <c r="URZ7" s="105"/>
      <c r="USA7" s="105"/>
      <c r="USB7" s="105"/>
      <c r="USC7" s="105"/>
      <c r="USD7" s="105"/>
      <c r="USE7" s="105"/>
      <c r="USF7" s="105"/>
      <c r="USG7" s="105"/>
      <c r="USH7" s="105"/>
      <c r="USI7" s="105"/>
      <c r="USJ7" s="105"/>
      <c r="USK7" s="105"/>
      <c r="USL7" s="105"/>
      <c r="USM7" s="105"/>
      <c r="USN7" s="105"/>
      <c r="USO7" s="105"/>
      <c r="USP7" s="105"/>
      <c r="USQ7" s="105"/>
      <c r="USR7" s="105"/>
      <c r="USS7" s="105"/>
      <c r="UST7" s="105"/>
      <c r="USU7" s="105"/>
      <c r="USV7" s="105"/>
      <c r="USW7" s="105"/>
      <c r="USX7" s="105"/>
      <c r="USY7" s="105"/>
      <c r="USZ7" s="105"/>
      <c r="UTA7" s="105"/>
      <c r="UTB7" s="105"/>
      <c r="UTC7" s="105"/>
      <c r="UTD7" s="105"/>
      <c r="UTE7" s="105"/>
      <c r="UTF7" s="105"/>
      <c r="UTG7" s="105"/>
      <c r="UTH7" s="105"/>
      <c r="UTI7" s="105"/>
      <c r="UTJ7" s="105"/>
      <c r="UTK7" s="105"/>
      <c r="UTL7" s="105"/>
      <c r="UTM7" s="105"/>
      <c r="UTN7" s="105"/>
      <c r="UTO7" s="105"/>
      <c r="UTP7" s="105"/>
      <c r="UTQ7" s="105"/>
      <c r="UTR7" s="105"/>
      <c r="UTS7" s="105"/>
      <c r="UTT7" s="105"/>
      <c r="UTU7" s="105"/>
      <c r="UTV7" s="105"/>
      <c r="UTW7" s="105"/>
      <c r="UTX7" s="105"/>
      <c r="UTY7" s="105"/>
      <c r="UTZ7" s="105"/>
      <c r="UUA7" s="105"/>
      <c r="UUB7" s="105"/>
      <c r="UUC7" s="105"/>
      <c r="UUD7" s="105"/>
      <c r="UUE7" s="105"/>
      <c r="UUF7" s="105"/>
      <c r="UUG7" s="105"/>
      <c r="UUH7" s="105"/>
      <c r="UUI7" s="105"/>
      <c r="UUJ7" s="105"/>
      <c r="UUK7" s="105"/>
      <c r="UUL7" s="105"/>
      <c r="UUM7" s="105"/>
      <c r="UUN7" s="105"/>
      <c r="UUO7" s="105"/>
      <c r="UUP7" s="105"/>
      <c r="UUQ7" s="105"/>
      <c r="UUR7" s="105"/>
      <c r="UUS7" s="105"/>
      <c r="UUT7" s="105"/>
      <c r="UUU7" s="105"/>
      <c r="UUV7" s="105"/>
      <c r="UUW7" s="105"/>
      <c r="UUX7" s="105"/>
      <c r="UUY7" s="105"/>
      <c r="UUZ7" s="105"/>
      <c r="UVA7" s="105"/>
      <c r="UVB7" s="105"/>
      <c r="UVC7" s="105"/>
      <c r="UVD7" s="105"/>
      <c r="UVE7" s="105"/>
      <c r="UVF7" s="105"/>
      <c r="UVG7" s="105"/>
      <c r="UVH7" s="105"/>
      <c r="UVI7" s="105"/>
      <c r="UVJ7" s="105"/>
      <c r="UVK7" s="105"/>
      <c r="UVL7" s="105"/>
      <c r="UVM7" s="105"/>
      <c r="UVN7" s="105"/>
      <c r="UVO7" s="105"/>
      <c r="UVP7" s="105"/>
      <c r="UVQ7" s="105"/>
      <c r="UVR7" s="105"/>
      <c r="UVS7" s="105"/>
      <c r="UVT7" s="105"/>
      <c r="UVU7" s="105"/>
      <c r="UVV7" s="105"/>
      <c r="UVW7" s="105"/>
      <c r="UVX7" s="105"/>
      <c r="UVY7" s="105"/>
      <c r="UVZ7" s="105"/>
      <c r="UWA7" s="105"/>
      <c r="UWB7" s="105"/>
      <c r="UWC7" s="105"/>
      <c r="UWD7" s="105"/>
      <c r="UWE7" s="105"/>
      <c r="UWF7" s="105"/>
      <c r="UWG7" s="105"/>
      <c r="UWH7" s="105"/>
      <c r="UWI7" s="105"/>
      <c r="UWJ7" s="105"/>
      <c r="UWK7" s="105"/>
      <c r="UWL7" s="105"/>
      <c r="UWM7" s="105"/>
      <c r="UWN7" s="105"/>
      <c r="UWO7" s="105"/>
      <c r="UWP7" s="105"/>
      <c r="UWQ7" s="105"/>
      <c r="UWR7" s="105"/>
      <c r="UWS7" s="105"/>
      <c r="UWT7" s="105"/>
      <c r="UWU7" s="105"/>
      <c r="UWV7" s="105"/>
      <c r="UWW7" s="105"/>
      <c r="UWX7" s="105"/>
      <c r="UWY7" s="105"/>
      <c r="UWZ7" s="105"/>
      <c r="UXA7" s="105"/>
      <c r="UXB7" s="105"/>
      <c r="UXC7" s="105"/>
      <c r="UXD7" s="105"/>
      <c r="UXE7" s="105"/>
      <c r="UXF7" s="105"/>
      <c r="UXG7" s="105"/>
      <c r="UXH7" s="105"/>
      <c r="UXI7" s="105"/>
      <c r="UXJ7" s="105"/>
      <c r="UXK7" s="105"/>
      <c r="UXL7" s="105"/>
      <c r="UXM7" s="105"/>
      <c r="UXN7" s="105"/>
      <c r="UXO7" s="105"/>
      <c r="UXP7" s="105"/>
      <c r="UXQ7" s="105"/>
      <c r="UXR7" s="105"/>
      <c r="UXS7" s="105"/>
      <c r="UXT7" s="105"/>
      <c r="UXU7" s="105"/>
      <c r="UXV7" s="105"/>
      <c r="UXW7" s="105"/>
      <c r="UXX7" s="105"/>
      <c r="UXY7" s="105"/>
      <c r="UXZ7" s="105"/>
      <c r="UYA7" s="105"/>
      <c r="UYB7" s="105"/>
      <c r="UYC7" s="105"/>
      <c r="UYD7" s="105"/>
      <c r="UYE7" s="105"/>
      <c r="UYF7" s="105"/>
      <c r="UYG7" s="105"/>
      <c r="UYH7" s="105"/>
      <c r="UYI7" s="105"/>
      <c r="UYJ7" s="105"/>
      <c r="UYK7" s="105"/>
      <c r="UYL7" s="105"/>
      <c r="UYM7" s="105"/>
      <c r="UYN7" s="105"/>
      <c r="UYO7" s="105"/>
      <c r="UYP7" s="105"/>
      <c r="UYQ7" s="105"/>
      <c r="UYR7" s="105"/>
      <c r="UYS7" s="105"/>
      <c r="UYT7" s="105"/>
      <c r="UYU7" s="105"/>
      <c r="UYV7" s="105"/>
      <c r="UYW7" s="105"/>
      <c r="UYX7" s="105"/>
      <c r="UYY7" s="105"/>
      <c r="UYZ7" s="105"/>
      <c r="UZA7" s="105"/>
      <c r="UZB7" s="105"/>
      <c r="UZC7" s="105"/>
      <c r="UZD7" s="105"/>
      <c r="UZE7" s="105"/>
      <c r="UZF7" s="105"/>
      <c r="UZG7" s="105"/>
      <c r="UZH7" s="105"/>
      <c r="UZI7" s="105"/>
      <c r="UZJ7" s="105"/>
      <c r="UZK7" s="105"/>
      <c r="UZL7" s="105"/>
      <c r="UZM7" s="105"/>
      <c r="UZN7" s="105"/>
      <c r="UZO7" s="105"/>
      <c r="UZP7" s="105"/>
      <c r="UZQ7" s="105"/>
      <c r="UZR7" s="105"/>
      <c r="UZS7" s="105"/>
      <c r="UZT7" s="105"/>
      <c r="UZU7" s="105"/>
      <c r="UZV7" s="105"/>
      <c r="UZW7" s="105"/>
      <c r="UZX7" s="105"/>
      <c r="UZY7" s="105"/>
      <c r="UZZ7" s="105"/>
      <c r="VAA7" s="105"/>
      <c r="VAB7" s="105"/>
      <c r="VAC7" s="105"/>
      <c r="VAD7" s="105"/>
      <c r="VAE7" s="105"/>
      <c r="VAF7" s="105"/>
      <c r="VAG7" s="105"/>
      <c r="VAH7" s="105"/>
      <c r="VAI7" s="105"/>
      <c r="VAJ7" s="105"/>
      <c r="VAK7" s="105"/>
      <c r="VAL7" s="105"/>
      <c r="VAM7" s="105"/>
      <c r="VAN7" s="105"/>
      <c r="VAO7" s="105"/>
      <c r="VAP7" s="105"/>
      <c r="VAQ7" s="105"/>
      <c r="VAR7" s="105"/>
      <c r="VAS7" s="105"/>
      <c r="VAT7" s="105"/>
      <c r="VAU7" s="105"/>
      <c r="VAV7" s="105"/>
      <c r="VAW7" s="105"/>
      <c r="VAX7" s="105"/>
      <c r="VAY7" s="105"/>
      <c r="VAZ7" s="105"/>
      <c r="VBA7" s="105"/>
      <c r="VBB7" s="105"/>
      <c r="VBC7" s="105"/>
      <c r="VBD7" s="105"/>
      <c r="VBE7" s="105"/>
      <c r="VBF7" s="105"/>
      <c r="VBG7" s="105"/>
      <c r="VBH7" s="105"/>
      <c r="VBI7" s="105"/>
      <c r="VBJ7" s="105"/>
      <c r="VBK7" s="105"/>
      <c r="VBL7" s="105"/>
      <c r="VBM7" s="105"/>
      <c r="VBN7" s="105"/>
      <c r="VBO7" s="105"/>
      <c r="VBP7" s="105"/>
      <c r="VBQ7" s="105"/>
      <c r="VBR7" s="105"/>
      <c r="VBS7" s="105"/>
      <c r="VBT7" s="105"/>
      <c r="VBU7" s="105"/>
      <c r="VBV7" s="105"/>
      <c r="VBW7" s="105"/>
      <c r="VBX7" s="105"/>
      <c r="VBY7" s="105"/>
      <c r="VBZ7" s="105"/>
      <c r="VCA7" s="105"/>
      <c r="VCB7" s="105"/>
      <c r="VCC7" s="105"/>
      <c r="VCD7" s="105"/>
      <c r="VCE7" s="105"/>
      <c r="VCF7" s="105"/>
      <c r="VCG7" s="105"/>
      <c r="VCH7" s="105"/>
      <c r="VCI7" s="105"/>
      <c r="VCJ7" s="105"/>
      <c r="VCK7" s="105"/>
      <c r="VCL7" s="105"/>
      <c r="VCM7" s="105"/>
      <c r="VCN7" s="105"/>
      <c r="VCO7" s="105"/>
      <c r="VCP7" s="105"/>
      <c r="VCQ7" s="105"/>
      <c r="VCR7" s="105"/>
      <c r="VCS7" s="105"/>
      <c r="VCT7" s="105"/>
      <c r="VCU7" s="105"/>
      <c r="VCV7" s="105"/>
      <c r="VCW7" s="105"/>
      <c r="VCX7" s="105"/>
      <c r="VCY7" s="105"/>
      <c r="VCZ7" s="105"/>
      <c r="VDA7" s="105"/>
      <c r="VDB7" s="105"/>
      <c r="VDC7" s="105"/>
      <c r="VDD7" s="105"/>
      <c r="VDE7" s="105"/>
      <c r="VDF7" s="105"/>
      <c r="VDG7" s="105"/>
      <c r="VDH7" s="105"/>
      <c r="VDI7" s="105"/>
      <c r="VDJ7" s="105"/>
      <c r="VDK7" s="105"/>
      <c r="VDL7" s="105"/>
      <c r="VDM7" s="105"/>
      <c r="VDN7" s="105"/>
      <c r="VDO7" s="105"/>
      <c r="VDP7" s="105"/>
      <c r="VDQ7" s="105"/>
      <c r="VDR7" s="105"/>
      <c r="VDS7" s="105"/>
      <c r="VDT7" s="105"/>
      <c r="VDU7" s="105"/>
      <c r="VDV7" s="105"/>
      <c r="VDW7" s="105"/>
      <c r="VDX7" s="105"/>
      <c r="VDY7" s="105"/>
      <c r="VDZ7" s="105"/>
      <c r="VEA7" s="105"/>
      <c r="VEB7" s="105"/>
      <c r="VEC7" s="105"/>
      <c r="VED7" s="105"/>
      <c r="VEE7" s="105"/>
      <c r="VEF7" s="105"/>
      <c r="VEG7" s="105"/>
      <c r="VEH7" s="105"/>
      <c r="VEI7" s="105"/>
      <c r="VEJ7" s="105"/>
      <c r="VEK7" s="105"/>
      <c r="VEL7" s="105"/>
      <c r="VEM7" s="105"/>
      <c r="VEN7" s="105"/>
      <c r="VEO7" s="105"/>
      <c r="VEP7" s="105"/>
      <c r="VEQ7" s="105"/>
      <c r="VER7" s="105"/>
      <c r="VES7" s="105"/>
      <c r="VET7" s="105"/>
      <c r="VEU7" s="105"/>
      <c r="VEV7" s="105"/>
      <c r="VEW7" s="105"/>
      <c r="VEX7" s="105"/>
      <c r="VEY7" s="105"/>
      <c r="VEZ7" s="105"/>
      <c r="VFA7" s="105"/>
      <c r="VFB7" s="105"/>
      <c r="VFC7" s="105"/>
      <c r="VFD7" s="105"/>
      <c r="VFE7" s="105"/>
      <c r="VFF7" s="105"/>
      <c r="VFG7" s="105"/>
      <c r="VFH7" s="105"/>
      <c r="VFI7" s="105"/>
      <c r="VFJ7" s="105"/>
      <c r="VFK7" s="105"/>
      <c r="VFL7" s="105"/>
      <c r="VFM7" s="105"/>
      <c r="VFN7" s="105"/>
      <c r="VFO7" s="105"/>
      <c r="VFP7" s="105"/>
      <c r="VFQ7" s="105"/>
      <c r="VFR7" s="105"/>
      <c r="VFS7" s="105"/>
      <c r="VFT7" s="105"/>
      <c r="VFU7" s="105"/>
      <c r="VFV7" s="105"/>
      <c r="VFW7" s="105"/>
      <c r="VFX7" s="105"/>
      <c r="VFY7" s="105"/>
      <c r="VFZ7" s="105"/>
      <c r="VGA7" s="105"/>
      <c r="VGB7" s="105"/>
      <c r="VGC7" s="105"/>
      <c r="VGD7" s="105"/>
      <c r="VGE7" s="105"/>
      <c r="VGF7" s="105"/>
      <c r="VGG7" s="105"/>
      <c r="VGH7" s="105"/>
      <c r="VGI7" s="105"/>
      <c r="VGJ7" s="105"/>
      <c r="VGK7" s="105"/>
      <c r="VGL7" s="105"/>
      <c r="VGM7" s="105"/>
      <c r="VGN7" s="105"/>
      <c r="VGO7" s="105"/>
      <c r="VGP7" s="105"/>
      <c r="VGQ7" s="105"/>
      <c r="VGR7" s="105"/>
      <c r="VGS7" s="105"/>
      <c r="VGT7" s="105"/>
      <c r="VGU7" s="105"/>
      <c r="VGV7" s="105"/>
      <c r="VGW7" s="105"/>
      <c r="VGX7" s="105"/>
      <c r="VGY7" s="105"/>
      <c r="VGZ7" s="105"/>
      <c r="VHA7" s="105"/>
      <c r="VHB7" s="105"/>
      <c r="VHC7" s="105"/>
      <c r="VHD7" s="105"/>
      <c r="VHE7" s="105"/>
      <c r="VHF7" s="105"/>
      <c r="VHG7" s="105"/>
      <c r="VHH7" s="105"/>
      <c r="VHI7" s="105"/>
      <c r="VHJ7" s="105"/>
      <c r="VHK7" s="105"/>
      <c r="VHL7" s="105"/>
      <c r="VHM7" s="105"/>
      <c r="VHN7" s="105"/>
      <c r="VHO7" s="105"/>
      <c r="VHP7" s="105"/>
      <c r="VHQ7" s="105"/>
      <c r="VHR7" s="105"/>
      <c r="VHS7" s="105"/>
      <c r="VHT7" s="105"/>
      <c r="VHU7" s="105"/>
      <c r="VHV7" s="105"/>
      <c r="VHW7" s="105"/>
      <c r="VHX7" s="105"/>
      <c r="VHY7" s="105"/>
      <c r="VHZ7" s="105"/>
      <c r="VIA7" s="105"/>
      <c r="VIB7" s="105"/>
      <c r="VIC7" s="105"/>
      <c r="VID7" s="105"/>
      <c r="VIE7" s="105"/>
      <c r="VIF7" s="105"/>
      <c r="VIG7" s="105"/>
      <c r="VIH7" s="105"/>
      <c r="VII7" s="105"/>
      <c r="VIJ7" s="105"/>
      <c r="VIK7" s="105"/>
      <c r="VIL7" s="105"/>
      <c r="VIM7" s="105"/>
      <c r="VIN7" s="105"/>
      <c r="VIO7" s="105"/>
      <c r="VIP7" s="105"/>
      <c r="VIQ7" s="105"/>
      <c r="VIR7" s="105"/>
      <c r="VIS7" s="105"/>
      <c r="VIT7" s="105"/>
      <c r="VIU7" s="105"/>
      <c r="VIV7" s="105"/>
      <c r="VIW7" s="105"/>
      <c r="VIX7" s="105"/>
      <c r="VIY7" s="105"/>
      <c r="VIZ7" s="105"/>
      <c r="VJA7" s="105"/>
      <c r="VJB7" s="105"/>
      <c r="VJC7" s="105"/>
      <c r="VJD7" s="105"/>
      <c r="VJE7" s="105"/>
      <c r="VJF7" s="105"/>
      <c r="VJG7" s="105"/>
      <c r="VJH7" s="105"/>
      <c r="VJI7" s="105"/>
      <c r="VJJ7" s="105"/>
      <c r="VJK7" s="105"/>
      <c r="VJL7" s="105"/>
      <c r="VJM7" s="105"/>
      <c r="VJN7" s="105"/>
      <c r="VJO7" s="105"/>
      <c r="VJP7" s="105"/>
      <c r="VJQ7" s="105"/>
      <c r="VJR7" s="105"/>
      <c r="VJS7" s="105"/>
      <c r="VJT7" s="105"/>
      <c r="VJU7" s="105"/>
      <c r="VJV7" s="105"/>
      <c r="VJW7" s="105"/>
      <c r="VJX7" s="105"/>
      <c r="VJY7" s="105"/>
      <c r="VJZ7" s="105"/>
      <c r="VKA7" s="105"/>
      <c r="VKB7" s="105"/>
      <c r="VKC7" s="105"/>
      <c r="VKD7" s="105"/>
      <c r="VKE7" s="105"/>
      <c r="VKF7" s="105"/>
      <c r="VKG7" s="105"/>
      <c r="VKH7" s="105"/>
      <c r="VKI7" s="105"/>
      <c r="VKJ7" s="105"/>
      <c r="VKK7" s="105"/>
      <c r="VKL7" s="105"/>
      <c r="VKM7" s="105"/>
      <c r="VKN7" s="105"/>
      <c r="VKO7" s="105"/>
      <c r="VKP7" s="105"/>
      <c r="VKQ7" s="105"/>
      <c r="VKR7" s="105"/>
      <c r="VKS7" s="105"/>
      <c r="VKT7" s="105"/>
      <c r="VKU7" s="105"/>
      <c r="VKV7" s="105"/>
      <c r="VKW7" s="105"/>
      <c r="VKX7" s="105"/>
      <c r="VKY7" s="105"/>
      <c r="VKZ7" s="105"/>
      <c r="VLA7" s="105"/>
      <c r="VLB7" s="105"/>
      <c r="VLC7" s="105"/>
      <c r="VLD7" s="105"/>
      <c r="VLE7" s="105"/>
      <c r="VLF7" s="105"/>
      <c r="VLG7" s="105"/>
      <c r="VLH7" s="105"/>
      <c r="VLI7" s="105"/>
      <c r="VLJ7" s="105"/>
      <c r="VLK7" s="105"/>
      <c r="VLL7" s="105"/>
      <c r="VLM7" s="105"/>
      <c r="VLN7" s="105"/>
      <c r="VLO7" s="105"/>
      <c r="VLP7" s="105"/>
      <c r="VLQ7" s="105"/>
      <c r="VLR7" s="105"/>
      <c r="VLS7" s="105"/>
      <c r="VLT7" s="105"/>
      <c r="VLU7" s="105"/>
      <c r="VLV7" s="105"/>
      <c r="VLW7" s="105"/>
      <c r="VLX7" s="105"/>
      <c r="VLY7" s="105"/>
      <c r="VLZ7" s="105"/>
      <c r="VMA7" s="105"/>
      <c r="VMB7" s="105"/>
      <c r="VMC7" s="105"/>
      <c r="VMD7" s="105"/>
      <c r="VME7" s="105"/>
      <c r="VMF7" s="105"/>
      <c r="VMG7" s="105"/>
      <c r="VMH7" s="105"/>
      <c r="VMI7" s="105"/>
      <c r="VMJ7" s="105"/>
      <c r="VMK7" s="105"/>
      <c r="VML7" s="105"/>
      <c r="VMM7" s="105"/>
      <c r="VMN7" s="105"/>
      <c r="VMO7" s="105"/>
      <c r="VMP7" s="105"/>
      <c r="VMQ7" s="105"/>
      <c r="VMR7" s="105"/>
      <c r="VMS7" s="105"/>
      <c r="VMT7" s="105"/>
      <c r="VMU7" s="105"/>
      <c r="VMV7" s="105"/>
      <c r="VMW7" s="105"/>
      <c r="VMX7" s="105"/>
      <c r="VMY7" s="105"/>
      <c r="VMZ7" s="105"/>
      <c r="VNA7" s="105"/>
      <c r="VNB7" s="105"/>
      <c r="VNC7" s="105"/>
      <c r="VND7" s="105"/>
      <c r="VNE7" s="105"/>
      <c r="VNF7" s="105"/>
      <c r="VNG7" s="105"/>
      <c r="VNH7" s="105"/>
      <c r="VNI7" s="105"/>
      <c r="VNJ7" s="105"/>
      <c r="VNK7" s="105"/>
      <c r="VNL7" s="105"/>
      <c r="VNM7" s="105"/>
      <c r="VNN7" s="105"/>
      <c r="VNO7" s="105"/>
      <c r="VNP7" s="105"/>
      <c r="VNQ7" s="105"/>
      <c r="VNR7" s="105"/>
      <c r="VNS7" s="105"/>
      <c r="VNT7" s="105"/>
      <c r="VNU7" s="105"/>
      <c r="VNV7" s="105"/>
      <c r="VNW7" s="105"/>
      <c r="VNX7" s="105"/>
      <c r="VNY7" s="105"/>
      <c r="VNZ7" s="105"/>
      <c r="VOA7" s="105"/>
      <c r="VOB7" s="105"/>
      <c r="VOC7" s="105"/>
      <c r="VOD7" s="105"/>
      <c r="VOE7" s="105"/>
      <c r="VOF7" s="105"/>
      <c r="VOG7" s="105"/>
      <c r="VOH7" s="105"/>
      <c r="VOI7" s="105"/>
      <c r="VOJ7" s="105"/>
      <c r="VOK7" s="105"/>
      <c r="VOL7" s="105"/>
      <c r="VOM7" s="105"/>
      <c r="VON7" s="105"/>
      <c r="VOO7" s="105"/>
      <c r="VOP7" s="105"/>
      <c r="VOQ7" s="105"/>
      <c r="VOR7" s="105"/>
      <c r="VOS7" s="105"/>
      <c r="VOT7" s="105"/>
      <c r="VOU7" s="105"/>
      <c r="VOV7" s="105"/>
      <c r="VOW7" s="105"/>
      <c r="VOX7" s="105"/>
      <c r="VOY7" s="105"/>
      <c r="VOZ7" s="105"/>
      <c r="VPA7" s="105"/>
      <c r="VPB7" s="105"/>
      <c r="VPC7" s="105"/>
      <c r="VPD7" s="105"/>
      <c r="VPE7" s="105"/>
      <c r="VPF7" s="105"/>
      <c r="VPG7" s="105"/>
      <c r="VPH7" s="105"/>
      <c r="VPI7" s="105"/>
      <c r="VPJ7" s="105"/>
      <c r="VPK7" s="105"/>
      <c r="VPL7" s="105"/>
      <c r="VPM7" s="105"/>
      <c r="VPN7" s="105"/>
      <c r="VPO7" s="105"/>
      <c r="VPP7" s="105"/>
      <c r="VPQ7" s="105"/>
      <c r="VPR7" s="105"/>
      <c r="VPS7" s="105"/>
      <c r="VPT7" s="105"/>
      <c r="VPU7" s="105"/>
      <c r="VPV7" s="105"/>
      <c r="VPW7" s="105"/>
      <c r="VPX7" s="105"/>
      <c r="VPY7" s="105"/>
      <c r="VPZ7" s="105"/>
      <c r="VQA7" s="105"/>
      <c r="VQB7" s="105"/>
      <c r="VQC7" s="105"/>
      <c r="VQD7" s="105"/>
      <c r="VQE7" s="105"/>
      <c r="VQF7" s="105"/>
      <c r="VQG7" s="105"/>
      <c r="VQH7" s="105"/>
      <c r="VQI7" s="105"/>
      <c r="VQJ7" s="105"/>
      <c r="VQK7" s="105"/>
      <c r="VQL7" s="105"/>
      <c r="VQM7" s="105"/>
      <c r="VQN7" s="105"/>
      <c r="VQO7" s="105"/>
      <c r="VQP7" s="105"/>
      <c r="VQQ7" s="105"/>
      <c r="VQR7" s="105"/>
      <c r="VQS7" s="105"/>
      <c r="VQT7" s="105"/>
      <c r="VQU7" s="105"/>
      <c r="VQV7" s="105"/>
      <c r="VQW7" s="105"/>
      <c r="VQX7" s="105"/>
      <c r="VQY7" s="105"/>
      <c r="VQZ7" s="105"/>
      <c r="VRA7" s="105"/>
      <c r="VRB7" s="105"/>
      <c r="VRC7" s="105"/>
      <c r="VRD7" s="105"/>
      <c r="VRE7" s="105"/>
      <c r="VRF7" s="105"/>
      <c r="VRG7" s="105"/>
      <c r="VRH7" s="105"/>
      <c r="VRI7" s="105"/>
      <c r="VRJ7" s="105"/>
      <c r="VRK7" s="105"/>
      <c r="VRL7" s="105"/>
      <c r="VRM7" s="105"/>
      <c r="VRN7" s="105"/>
      <c r="VRO7" s="105"/>
      <c r="VRP7" s="105"/>
      <c r="VRQ7" s="105"/>
      <c r="VRR7" s="105"/>
      <c r="VRS7" s="105"/>
      <c r="VRT7" s="105"/>
      <c r="VRU7" s="105"/>
      <c r="VRV7" s="105"/>
      <c r="VRW7" s="105"/>
      <c r="VRX7" s="105"/>
      <c r="VRY7" s="105"/>
      <c r="VRZ7" s="105"/>
      <c r="VSA7" s="105"/>
      <c r="VSB7" s="105"/>
      <c r="VSC7" s="105"/>
      <c r="VSD7" s="105"/>
      <c r="VSE7" s="105"/>
      <c r="VSF7" s="105"/>
      <c r="VSG7" s="105"/>
      <c r="VSH7" s="105"/>
      <c r="VSI7" s="105"/>
      <c r="VSJ7" s="105"/>
      <c r="VSK7" s="105"/>
      <c r="VSL7" s="105"/>
      <c r="VSM7" s="105"/>
      <c r="VSN7" s="105"/>
      <c r="VSO7" s="105"/>
      <c r="VSP7" s="105"/>
      <c r="VSQ7" s="105"/>
      <c r="VSR7" s="105"/>
      <c r="VSS7" s="105"/>
      <c r="VST7" s="105"/>
      <c r="VSU7" s="105"/>
      <c r="VSV7" s="105"/>
      <c r="VSW7" s="105"/>
      <c r="VSX7" s="105"/>
      <c r="VSY7" s="105"/>
      <c r="VSZ7" s="105"/>
      <c r="VTA7" s="105"/>
      <c r="VTB7" s="105"/>
      <c r="VTC7" s="105"/>
      <c r="VTD7" s="105"/>
      <c r="VTE7" s="105"/>
      <c r="VTF7" s="105"/>
      <c r="VTG7" s="105"/>
      <c r="VTH7" s="105"/>
      <c r="VTI7" s="105"/>
      <c r="VTJ7" s="105"/>
      <c r="VTK7" s="105"/>
      <c r="VTL7" s="105"/>
      <c r="VTM7" s="105"/>
      <c r="VTN7" s="105"/>
      <c r="VTO7" s="105"/>
      <c r="VTP7" s="105"/>
      <c r="VTQ7" s="105"/>
      <c r="VTR7" s="105"/>
      <c r="VTS7" s="105"/>
      <c r="VTT7" s="105"/>
      <c r="VTU7" s="105"/>
      <c r="VTV7" s="105"/>
      <c r="VTW7" s="105"/>
      <c r="VTX7" s="105"/>
      <c r="VTY7" s="105"/>
      <c r="VTZ7" s="105"/>
      <c r="VUA7" s="105"/>
      <c r="VUB7" s="105"/>
      <c r="VUC7" s="105"/>
      <c r="VUD7" s="105"/>
      <c r="VUE7" s="105"/>
      <c r="VUF7" s="105"/>
      <c r="VUG7" s="105"/>
      <c r="VUH7" s="105"/>
      <c r="VUI7" s="105"/>
      <c r="VUJ7" s="105"/>
      <c r="VUK7" s="105"/>
      <c r="VUL7" s="105"/>
      <c r="VUM7" s="105"/>
      <c r="VUN7" s="105"/>
      <c r="VUO7" s="105"/>
      <c r="VUP7" s="105"/>
      <c r="VUQ7" s="105"/>
      <c r="VUR7" s="105"/>
      <c r="VUS7" s="105"/>
      <c r="VUT7" s="105"/>
      <c r="VUU7" s="105"/>
      <c r="VUV7" s="105"/>
      <c r="VUW7" s="105"/>
      <c r="VUX7" s="105"/>
      <c r="VUY7" s="105"/>
      <c r="VUZ7" s="105"/>
      <c r="VVA7" s="105"/>
      <c r="VVB7" s="105"/>
      <c r="VVC7" s="105"/>
      <c r="VVD7" s="105"/>
      <c r="VVE7" s="105"/>
      <c r="VVF7" s="105"/>
      <c r="VVG7" s="105"/>
      <c r="VVH7" s="105"/>
      <c r="VVI7" s="105"/>
      <c r="VVJ7" s="105"/>
      <c r="VVK7" s="105"/>
      <c r="VVL7" s="105"/>
      <c r="VVM7" s="105"/>
      <c r="VVN7" s="105"/>
      <c r="VVO7" s="105"/>
      <c r="VVP7" s="105"/>
      <c r="VVQ7" s="105"/>
      <c r="VVR7" s="105"/>
      <c r="VVS7" s="105"/>
      <c r="VVT7" s="105"/>
      <c r="VVU7" s="105"/>
      <c r="VVV7" s="105"/>
      <c r="VVW7" s="105"/>
      <c r="VVX7" s="105"/>
      <c r="VVY7" s="105"/>
      <c r="VVZ7" s="105"/>
      <c r="VWA7" s="105"/>
      <c r="VWB7" s="105"/>
      <c r="VWC7" s="105"/>
      <c r="VWD7" s="105"/>
      <c r="VWE7" s="105"/>
      <c r="VWF7" s="105"/>
      <c r="VWG7" s="105"/>
      <c r="VWH7" s="105"/>
      <c r="VWI7" s="105"/>
      <c r="VWJ7" s="105"/>
      <c r="VWK7" s="105"/>
      <c r="VWL7" s="105"/>
      <c r="VWM7" s="105"/>
      <c r="VWN7" s="105"/>
      <c r="VWO7" s="105"/>
      <c r="VWP7" s="105"/>
      <c r="VWQ7" s="105"/>
      <c r="VWR7" s="105"/>
      <c r="VWS7" s="105"/>
      <c r="VWT7" s="105"/>
      <c r="VWU7" s="105"/>
      <c r="VWV7" s="105"/>
      <c r="VWW7" s="105"/>
      <c r="VWX7" s="105"/>
      <c r="VWY7" s="105"/>
      <c r="VWZ7" s="105"/>
      <c r="VXA7" s="105"/>
      <c r="VXB7" s="105"/>
      <c r="VXC7" s="105"/>
      <c r="VXD7" s="105"/>
      <c r="VXE7" s="105"/>
      <c r="VXF7" s="105"/>
      <c r="VXG7" s="105"/>
      <c r="VXH7" s="105"/>
      <c r="VXI7" s="105"/>
      <c r="VXJ7" s="105"/>
      <c r="VXK7" s="105"/>
      <c r="VXL7" s="105"/>
      <c r="VXM7" s="105"/>
      <c r="VXN7" s="105"/>
      <c r="VXO7" s="105"/>
      <c r="VXP7" s="105"/>
      <c r="VXQ7" s="105"/>
      <c r="VXR7" s="105"/>
      <c r="VXS7" s="105"/>
      <c r="VXT7" s="105"/>
      <c r="VXU7" s="105"/>
      <c r="VXV7" s="105"/>
      <c r="VXW7" s="105"/>
      <c r="VXX7" s="105"/>
      <c r="VXY7" s="105"/>
      <c r="VXZ7" s="105"/>
      <c r="VYA7" s="105"/>
      <c r="VYB7" s="105"/>
      <c r="VYC7" s="105"/>
      <c r="VYD7" s="105"/>
      <c r="VYE7" s="105"/>
      <c r="VYF7" s="105"/>
      <c r="VYG7" s="105"/>
      <c r="VYH7" s="105"/>
      <c r="VYI7" s="105"/>
      <c r="VYJ7" s="105"/>
      <c r="VYK7" s="105"/>
      <c r="VYL7" s="105"/>
      <c r="VYM7" s="105"/>
      <c r="VYN7" s="105"/>
      <c r="VYO7" s="105"/>
      <c r="VYP7" s="105"/>
      <c r="VYQ7" s="105"/>
      <c r="VYR7" s="105"/>
      <c r="VYS7" s="105"/>
      <c r="VYT7" s="105"/>
      <c r="VYU7" s="105"/>
      <c r="VYV7" s="105"/>
      <c r="VYW7" s="105"/>
      <c r="VYX7" s="105"/>
      <c r="VYY7" s="105"/>
      <c r="VYZ7" s="105"/>
      <c r="VZA7" s="105"/>
      <c r="VZB7" s="105"/>
      <c r="VZC7" s="105"/>
      <c r="VZD7" s="105"/>
      <c r="VZE7" s="105"/>
      <c r="VZF7" s="105"/>
      <c r="VZG7" s="105"/>
      <c r="VZH7" s="105"/>
      <c r="VZI7" s="105"/>
      <c r="VZJ7" s="105"/>
      <c r="VZK7" s="105"/>
      <c r="VZL7" s="105"/>
      <c r="VZM7" s="105"/>
      <c r="VZN7" s="105"/>
      <c r="VZO7" s="105"/>
      <c r="VZP7" s="105"/>
      <c r="VZQ7" s="105"/>
      <c r="VZR7" s="105"/>
      <c r="VZS7" s="105"/>
      <c r="VZT7" s="105"/>
      <c r="VZU7" s="105"/>
      <c r="VZV7" s="105"/>
      <c r="VZW7" s="105"/>
      <c r="VZX7" s="105"/>
      <c r="VZY7" s="105"/>
      <c r="VZZ7" s="105"/>
      <c r="WAA7" s="105"/>
      <c r="WAB7" s="105"/>
      <c r="WAC7" s="105"/>
      <c r="WAD7" s="105"/>
      <c r="WAE7" s="105"/>
      <c r="WAF7" s="105"/>
      <c r="WAG7" s="105"/>
      <c r="WAH7" s="105"/>
      <c r="WAI7" s="105"/>
      <c r="WAJ7" s="105"/>
      <c r="WAK7" s="105"/>
      <c r="WAL7" s="105"/>
      <c r="WAM7" s="105"/>
      <c r="WAN7" s="105"/>
      <c r="WAO7" s="105"/>
      <c r="WAP7" s="105"/>
      <c r="WAQ7" s="105"/>
      <c r="WAR7" s="105"/>
      <c r="WAS7" s="105"/>
      <c r="WAT7" s="105"/>
      <c r="WAU7" s="105"/>
      <c r="WAV7" s="105"/>
      <c r="WAW7" s="105"/>
      <c r="WAX7" s="105"/>
      <c r="WAY7" s="105"/>
      <c r="WAZ7" s="105"/>
      <c r="WBA7" s="105"/>
      <c r="WBB7" s="105"/>
      <c r="WBC7" s="105"/>
      <c r="WBD7" s="105"/>
      <c r="WBE7" s="105"/>
      <c r="WBF7" s="105"/>
      <c r="WBG7" s="105"/>
      <c r="WBH7" s="105"/>
      <c r="WBI7" s="105"/>
      <c r="WBJ7" s="105"/>
      <c r="WBK7" s="105"/>
      <c r="WBL7" s="105"/>
      <c r="WBM7" s="105"/>
      <c r="WBN7" s="105"/>
      <c r="WBO7" s="105"/>
      <c r="WBP7" s="105"/>
      <c r="WBQ7" s="105"/>
      <c r="WBR7" s="105"/>
      <c r="WBS7" s="105"/>
      <c r="WBT7" s="105"/>
      <c r="WBU7" s="105"/>
      <c r="WBV7" s="105"/>
      <c r="WBW7" s="105"/>
      <c r="WBX7" s="105"/>
      <c r="WBY7" s="105"/>
      <c r="WBZ7" s="105"/>
      <c r="WCA7" s="105"/>
      <c r="WCB7" s="105"/>
      <c r="WCC7" s="105"/>
      <c r="WCD7" s="105"/>
      <c r="WCE7" s="105"/>
      <c r="WCF7" s="105"/>
      <c r="WCG7" s="105"/>
      <c r="WCH7" s="105"/>
      <c r="WCI7" s="105"/>
      <c r="WCJ7" s="105"/>
      <c r="WCK7" s="105"/>
      <c r="WCL7" s="105"/>
      <c r="WCM7" s="105"/>
      <c r="WCN7" s="105"/>
      <c r="WCO7" s="105"/>
      <c r="WCP7" s="105"/>
      <c r="WCQ7" s="105"/>
      <c r="WCR7" s="105"/>
      <c r="WCS7" s="105"/>
      <c r="WCT7" s="105"/>
      <c r="WCU7" s="105"/>
      <c r="WCV7" s="105"/>
      <c r="WCW7" s="105"/>
      <c r="WCX7" s="105"/>
      <c r="WCY7" s="105"/>
      <c r="WCZ7" s="105"/>
      <c r="WDA7" s="105"/>
      <c r="WDB7" s="105"/>
      <c r="WDC7" s="105"/>
      <c r="WDD7" s="105"/>
      <c r="WDE7" s="105"/>
      <c r="WDF7" s="105"/>
      <c r="WDG7" s="105"/>
      <c r="WDH7" s="105"/>
      <c r="WDI7" s="105"/>
      <c r="WDJ7" s="105"/>
      <c r="WDK7" s="105"/>
      <c r="WDL7" s="105"/>
      <c r="WDM7" s="105"/>
      <c r="WDN7" s="105"/>
      <c r="WDO7" s="105"/>
      <c r="WDP7" s="105"/>
      <c r="WDQ7" s="105"/>
      <c r="WDR7" s="105"/>
      <c r="WDS7" s="105"/>
      <c r="WDT7" s="105"/>
      <c r="WDU7" s="105"/>
      <c r="WDV7" s="105"/>
      <c r="WDW7" s="105"/>
      <c r="WDX7" s="105"/>
      <c r="WDY7" s="105"/>
      <c r="WDZ7" s="105"/>
      <c r="WEA7" s="105"/>
      <c r="WEB7" s="105"/>
      <c r="WEC7" s="105"/>
      <c r="WED7" s="105"/>
      <c r="WEE7" s="105"/>
      <c r="WEF7" s="105"/>
      <c r="WEG7" s="105"/>
      <c r="WEH7" s="105"/>
      <c r="WEI7" s="105"/>
      <c r="WEJ7" s="105"/>
      <c r="WEK7" s="105"/>
      <c r="WEL7" s="105"/>
      <c r="WEM7" s="105"/>
      <c r="WEN7" s="105"/>
      <c r="WEO7" s="105"/>
      <c r="WEP7" s="105"/>
      <c r="WEQ7" s="105"/>
      <c r="WER7" s="105"/>
      <c r="WES7" s="105"/>
      <c r="WET7" s="105"/>
      <c r="WEU7" s="105"/>
      <c r="WEV7" s="105"/>
      <c r="WEW7" s="105"/>
      <c r="WEX7" s="105"/>
      <c r="WEY7" s="105"/>
      <c r="WEZ7" s="105"/>
      <c r="WFA7" s="105"/>
      <c r="WFB7" s="105"/>
      <c r="WFC7" s="105"/>
      <c r="WFD7" s="105"/>
      <c r="WFE7" s="105"/>
      <c r="WFF7" s="105"/>
      <c r="WFG7" s="105"/>
      <c r="WFH7" s="105"/>
      <c r="WFI7" s="105"/>
      <c r="WFJ7" s="105"/>
      <c r="WFK7" s="105"/>
      <c r="WFL7" s="105"/>
      <c r="WFM7" s="105"/>
      <c r="WFN7" s="105"/>
      <c r="WFO7" s="105"/>
      <c r="WFP7" s="105"/>
      <c r="WFQ7" s="105"/>
      <c r="WFR7" s="105"/>
      <c r="WFS7" s="105"/>
      <c r="WFT7" s="105"/>
      <c r="WFU7" s="105"/>
      <c r="WFV7" s="105"/>
      <c r="WFW7" s="105"/>
      <c r="WFX7" s="105"/>
      <c r="WFY7" s="105"/>
      <c r="WFZ7" s="105"/>
      <c r="WGA7" s="105"/>
      <c r="WGB7" s="105"/>
      <c r="WGC7" s="105"/>
      <c r="WGD7" s="105"/>
      <c r="WGE7" s="105"/>
      <c r="WGF7" s="105"/>
      <c r="WGG7" s="105"/>
      <c r="WGH7" s="105"/>
      <c r="WGI7" s="105"/>
      <c r="WGJ7" s="105"/>
      <c r="WGK7" s="105"/>
      <c r="WGL7" s="105"/>
      <c r="WGM7" s="105"/>
      <c r="WGN7" s="105"/>
      <c r="WGO7" s="105"/>
      <c r="WGP7" s="105"/>
      <c r="WGQ7" s="105"/>
      <c r="WGR7" s="105"/>
      <c r="WGS7" s="105"/>
      <c r="WGT7" s="105"/>
      <c r="WGU7" s="105"/>
      <c r="WGV7" s="105"/>
      <c r="WGW7" s="105"/>
      <c r="WGX7" s="105"/>
      <c r="WGY7" s="105"/>
      <c r="WGZ7" s="105"/>
      <c r="WHA7" s="105"/>
      <c r="WHB7" s="105"/>
      <c r="WHC7" s="105"/>
      <c r="WHD7" s="105"/>
      <c r="WHE7" s="105"/>
      <c r="WHF7" s="105"/>
      <c r="WHG7" s="105"/>
      <c r="WHH7" s="105"/>
      <c r="WHI7" s="105"/>
      <c r="WHJ7" s="105"/>
      <c r="WHK7" s="105"/>
      <c r="WHL7" s="105"/>
      <c r="WHM7" s="105"/>
      <c r="WHN7" s="105"/>
      <c r="WHO7" s="105"/>
      <c r="WHP7" s="105"/>
      <c r="WHQ7" s="105"/>
      <c r="WHR7" s="105"/>
      <c r="WHS7" s="105"/>
      <c r="WHT7" s="105"/>
      <c r="WHU7" s="105"/>
      <c r="WHV7" s="105"/>
      <c r="WHW7" s="105"/>
      <c r="WHX7" s="105"/>
      <c r="WHY7" s="105"/>
      <c r="WHZ7" s="105"/>
      <c r="WIA7" s="105"/>
      <c r="WIB7" s="105"/>
      <c r="WIC7" s="105"/>
      <c r="WID7" s="105"/>
      <c r="WIE7" s="105"/>
      <c r="WIF7" s="105"/>
      <c r="WIG7" s="105"/>
      <c r="WIH7" s="105"/>
      <c r="WII7" s="105"/>
      <c r="WIJ7" s="105"/>
      <c r="WIK7" s="105"/>
      <c r="WIL7" s="105"/>
      <c r="WIM7" s="105"/>
      <c r="WIN7" s="105"/>
      <c r="WIO7" s="105"/>
      <c r="WIP7" s="105"/>
      <c r="WIQ7" s="105"/>
      <c r="WIR7" s="105"/>
      <c r="WIS7" s="105"/>
      <c r="WIT7" s="105"/>
      <c r="WIU7" s="105"/>
      <c r="WIV7" s="105"/>
      <c r="WIW7" s="105"/>
      <c r="WIX7" s="105"/>
      <c r="WIY7" s="105"/>
      <c r="WIZ7" s="105"/>
      <c r="WJA7" s="105"/>
      <c r="WJB7" s="105"/>
      <c r="WJC7" s="105"/>
      <c r="WJD7" s="105"/>
      <c r="WJE7" s="105"/>
      <c r="WJF7" s="105"/>
      <c r="WJG7" s="105"/>
      <c r="WJH7" s="105"/>
      <c r="WJI7" s="105"/>
      <c r="WJJ7" s="105"/>
      <c r="WJK7" s="105"/>
      <c r="WJL7" s="105"/>
      <c r="WJM7" s="105"/>
      <c r="WJN7" s="105"/>
      <c r="WJO7" s="105"/>
      <c r="WJP7" s="105"/>
      <c r="WJQ7" s="105"/>
      <c r="WJR7" s="105"/>
      <c r="WJS7" s="105"/>
      <c r="WJT7" s="105"/>
      <c r="WJU7" s="105"/>
      <c r="WJV7" s="105"/>
      <c r="WJW7" s="105"/>
      <c r="WJX7" s="105"/>
      <c r="WJY7" s="105"/>
      <c r="WJZ7" s="105"/>
      <c r="WKA7" s="105"/>
      <c r="WKB7" s="105"/>
      <c r="WKC7" s="105"/>
      <c r="WKD7" s="105"/>
      <c r="WKE7" s="105"/>
      <c r="WKF7" s="105"/>
      <c r="WKG7" s="105"/>
      <c r="WKH7" s="105"/>
      <c r="WKI7" s="105"/>
      <c r="WKJ7" s="105"/>
      <c r="WKK7" s="105"/>
      <c r="WKL7" s="105"/>
      <c r="WKM7" s="105"/>
      <c r="WKN7" s="105"/>
      <c r="WKO7" s="105"/>
      <c r="WKP7" s="105"/>
      <c r="WKQ7" s="105"/>
      <c r="WKR7" s="105"/>
      <c r="WKS7" s="105"/>
      <c r="WKT7" s="105"/>
      <c r="WKU7" s="105"/>
      <c r="WKV7" s="105"/>
      <c r="WKW7" s="105"/>
      <c r="WKX7" s="105"/>
      <c r="WKY7" s="105"/>
      <c r="WKZ7" s="105"/>
      <c r="WLA7" s="105"/>
      <c r="WLB7" s="105"/>
      <c r="WLC7" s="105"/>
      <c r="WLD7" s="105"/>
      <c r="WLE7" s="105"/>
      <c r="WLF7" s="105"/>
      <c r="WLG7" s="105"/>
      <c r="WLH7" s="105"/>
      <c r="WLI7" s="105"/>
      <c r="WLJ7" s="105"/>
      <c r="WLK7" s="105"/>
      <c r="WLL7" s="105"/>
      <c r="WLM7" s="105"/>
      <c r="WLN7" s="105"/>
      <c r="WLO7" s="105"/>
      <c r="WLP7" s="105"/>
      <c r="WLQ7" s="105"/>
      <c r="WLR7" s="105"/>
      <c r="WLS7" s="105"/>
      <c r="WLT7" s="105"/>
      <c r="WLU7" s="105"/>
      <c r="WLV7" s="105"/>
      <c r="WLW7" s="105"/>
      <c r="WLX7" s="105"/>
      <c r="WLY7" s="105"/>
      <c r="WLZ7" s="105"/>
      <c r="WMA7" s="105"/>
      <c r="WMB7" s="105"/>
      <c r="WMC7" s="105"/>
      <c r="WMD7" s="105"/>
      <c r="WME7" s="105"/>
      <c r="WMF7" s="105"/>
      <c r="WMG7" s="105"/>
      <c r="WMH7" s="105"/>
      <c r="WMI7" s="105"/>
      <c r="WMJ7" s="105"/>
      <c r="WMK7" s="105"/>
      <c r="WML7" s="105"/>
      <c r="WMM7" s="105"/>
      <c r="WMN7" s="105"/>
      <c r="WMO7" s="105"/>
      <c r="WMP7" s="105"/>
      <c r="WMQ7" s="105"/>
      <c r="WMR7" s="105"/>
      <c r="WMS7" s="105"/>
      <c r="WMT7" s="105"/>
      <c r="WMU7" s="105"/>
      <c r="WMV7" s="105"/>
      <c r="WMW7" s="105"/>
      <c r="WMX7" s="105"/>
      <c r="WMY7" s="105"/>
      <c r="WMZ7" s="105"/>
      <c r="WNA7" s="105"/>
      <c r="WNB7" s="105"/>
      <c r="WNC7" s="105"/>
      <c r="WND7" s="105"/>
      <c r="WNE7" s="105"/>
      <c r="WNF7" s="105"/>
      <c r="WNG7" s="105"/>
      <c r="WNH7" s="105"/>
      <c r="WNI7" s="105"/>
      <c r="WNJ7" s="105"/>
      <c r="WNK7" s="105"/>
      <c r="WNL7" s="105"/>
      <c r="WNM7" s="105"/>
      <c r="WNN7" s="105"/>
      <c r="WNO7" s="105"/>
      <c r="WNP7" s="105"/>
      <c r="WNQ7" s="105"/>
      <c r="WNR7" s="105"/>
      <c r="WNS7" s="105"/>
      <c r="WNT7" s="105"/>
      <c r="WNU7" s="105"/>
      <c r="WNV7" s="105"/>
      <c r="WNW7" s="105"/>
      <c r="WNX7" s="105"/>
      <c r="WNY7" s="105"/>
      <c r="WNZ7" s="105"/>
      <c r="WOA7" s="105"/>
      <c r="WOB7" s="105"/>
      <c r="WOC7" s="105"/>
      <c r="WOD7" s="105"/>
      <c r="WOE7" s="105"/>
      <c r="WOF7" s="105"/>
      <c r="WOG7" s="105"/>
      <c r="WOH7" s="105"/>
      <c r="WOI7" s="105"/>
      <c r="WOJ7" s="105"/>
      <c r="WOK7" s="105"/>
      <c r="WOL7" s="105"/>
      <c r="WOM7" s="105"/>
      <c r="WON7" s="105"/>
      <c r="WOO7" s="105"/>
      <c r="WOP7" s="105"/>
      <c r="WOQ7" s="105"/>
      <c r="WOR7" s="105"/>
      <c r="WOS7" s="105"/>
      <c r="WOT7" s="105"/>
      <c r="WOU7" s="105"/>
      <c r="WOV7" s="105"/>
      <c r="WOW7" s="105"/>
      <c r="WOX7" s="105"/>
      <c r="WOY7" s="105"/>
      <c r="WOZ7" s="105"/>
      <c r="WPA7" s="105"/>
      <c r="WPB7" s="105"/>
      <c r="WPC7" s="105"/>
      <c r="WPD7" s="105"/>
      <c r="WPE7" s="105"/>
      <c r="WPF7" s="105"/>
      <c r="WPG7" s="105"/>
      <c r="WPH7" s="105"/>
      <c r="WPI7" s="105"/>
      <c r="WPJ7" s="105"/>
      <c r="WPK7" s="105"/>
      <c r="WPL7" s="105"/>
      <c r="WPM7" s="105"/>
      <c r="WPN7" s="105"/>
      <c r="WPO7" s="105"/>
      <c r="WPP7" s="105"/>
      <c r="WPQ7" s="105"/>
      <c r="WPR7" s="105"/>
      <c r="WPS7" s="105"/>
      <c r="WPT7" s="105"/>
      <c r="WPU7" s="105"/>
      <c r="WPV7" s="105"/>
      <c r="WPW7" s="105"/>
      <c r="WPX7" s="105"/>
      <c r="WPY7" s="105"/>
      <c r="WPZ7" s="105"/>
      <c r="WQA7" s="105"/>
      <c r="WQB7" s="105"/>
      <c r="WQC7" s="105"/>
      <c r="WQD7" s="105"/>
      <c r="WQE7" s="105"/>
      <c r="WQF7" s="105"/>
      <c r="WQG7" s="105"/>
      <c r="WQH7" s="105"/>
      <c r="WQI7" s="105"/>
      <c r="WQJ7" s="105"/>
      <c r="WQK7" s="105"/>
      <c r="WQL7" s="105"/>
      <c r="WQM7" s="105"/>
      <c r="WQN7" s="105"/>
      <c r="WQO7" s="105"/>
      <c r="WQP7" s="105"/>
      <c r="WQQ7" s="105"/>
      <c r="WQR7" s="105"/>
      <c r="WQS7" s="105"/>
      <c r="WQT7" s="105"/>
      <c r="WQU7" s="105"/>
      <c r="WQV7" s="105"/>
      <c r="WQW7" s="105"/>
      <c r="WQX7" s="105"/>
      <c r="WQY7" s="105"/>
      <c r="WQZ7" s="105"/>
      <c r="WRA7" s="105"/>
      <c r="WRB7" s="105"/>
      <c r="WRC7" s="105"/>
      <c r="WRD7" s="105"/>
      <c r="WRE7" s="105"/>
      <c r="WRF7" s="105"/>
      <c r="WRG7" s="105"/>
      <c r="WRH7" s="105"/>
      <c r="WRI7" s="105"/>
      <c r="WRJ7" s="105"/>
      <c r="WRK7" s="105"/>
      <c r="WRL7" s="105"/>
      <c r="WRM7" s="105"/>
      <c r="WRN7" s="105"/>
      <c r="WRO7" s="105"/>
      <c r="WRP7" s="105"/>
      <c r="WRQ7" s="105"/>
      <c r="WRR7" s="105"/>
      <c r="WRS7" s="105"/>
      <c r="WRT7" s="105"/>
      <c r="WRU7" s="105"/>
      <c r="WRV7" s="105"/>
      <c r="WRW7" s="105"/>
      <c r="WRX7" s="105"/>
      <c r="WRY7" s="105"/>
      <c r="WRZ7" s="105"/>
      <c r="WSA7" s="105"/>
      <c r="WSB7" s="105"/>
      <c r="WSC7" s="105"/>
      <c r="WSD7" s="105"/>
      <c r="WSE7" s="105"/>
      <c r="WSF7" s="105"/>
      <c r="WSG7" s="105"/>
      <c r="WSH7" s="105"/>
      <c r="WSI7" s="105"/>
      <c r="WSJ7" s="105"/>
      <c r="WSK7" s="105"/>
      <c r="WSL7" s="105"/>
      <c r="WSM7" s="105"/>
      <c r="WSN7" s="105"/>
      <c r="WSO7" s="105"/>
      <c r="WSP7" s="105"/>
      <c r="WSQ7" s="105"/>
      <c r="WSR7" s="105"/>
      <c r="WSS7" s="105"/>
      <c r="WST7" s="105"/>
      <c r="WSU7" s="105"/>
      <c r="WSV7" s="105"/>
      <c r="WSW7" s="105"/>
      <c r="WSX7" s="105"/>
      <c r="WSY7" s="105"/>
      <c r="WSZ7" s="105"/>
      <c r="WTA7" s="105"/>
      <c r="WTB7" s="105"/>
      <c r="WTC7" s="105"/>
      <c r="WTD7" s="105"/>
      <c r="WTE7" s="105"/>
      <c r="WTF7" s="105"/>
      <c r="WTG7" s="105"/>
      <c r="WTH7" s="105"/>
      <c r="WTI7" s="105"/>
      <c r="WTJ7" s="105"/>
      <c r="WTK7" s="105"/>
      <c r="WTL7" s="105"/>
      <c r="WTM7" s="105"/>
      <c r="WTN7" s="105"/>
      <c r="WTO7" s="105"/>
      <c r="WTP7" s="105"/>
      <c r="WTQ7" s="105"/>
      <c r="WTR7" s="105"/>
      <c r="WTS7" s="105"/>
      <c r="WTT7" s="105"/>
      <c r="WTU7" s="105"/>
      <c r="WTV7" s="105"/>
      <c r="WTW7" s="105"/>
      <c r="WTX7" s="105"/>
      <c r="WTY7" s="105"/>
      <c r="WTZ7" s="105"/>
      <c r="WUA7" s="105"/>
      <c r="WUB7" s="105"/>
      <c r="WUC7" s="105"/>
      <c r="WUD7" s="105"/>
      <c r="WUE7" s="105"/>
      <c r="WUF7" s="105"/>
      <c r="WUG7" s="105"/>
      <c r="WUH7" s="105"/>
      <c r="WUI7" s="105"/>
      <c r="WUJ7" s="105"/>
      <c r="WUK7" s="105"/>
      <c r="WUL7" s="105"/>
      <c r="WUM7" s="105"/>
      <c r="WUN7" s="105"/>
      <c r="WUO7" s="105"/>
      <c r="WUP7" s="105"/>
      <c r="WUQ7" s="105"/>
      <c r="WUR7" s="105"/>
      <c r="WUS7" s="105"/>
      <c r="WUT7" s="105"/>
      <c r="WUU7" s="105"/>
      <c r="WUV7" s="105"/>
      <c r="WUW7" s="105"/>
      <c r="WUX7" s="105"/>
      <c r="WUY7" s="105"/>
      <c r="WUZ7" s="105"/>
      <c r="WVA7" s="105"/>
      <c r="WVB7" s="105"/>
      <c r="WVC7" s="105"/>
      <c r="WVD7" s="105"/>
      <c r="WVE7" s="105"/>
      <c r="WVF7" s="105"/>
      <c r="WVG7" s="105"/>
      <c r="WVH7" s="105"/>
      <c r="WVI7" s="105"/>
      <c r="WVJ7" s="105"/>
      <c r="WVK7" s="105"/>
      <c r="WVL7" s="105"/>
      <c r="WVM7" s="105"/>
      <c r="WVN7" s="105"/>
      <c r="WVO7" s="105"/>
      <c r="WVP7" s="105"/>
      <c r="WVQ7" s="105"/>
      <c r="WVR7" s="105"/>
      <c r="WVS7" s="105"/>
      <c r="WVT7" s="105"/>
      <c r="WVU7" s="105"/>
      <c r="WVV7" s="105"/>
      <c r="WVW7" s="105"/>
      <c r="WVX7" s="105"/>
      <c r="WVY7" s="105"/>
      <c r="WVZ7" s="105"/>
      <c r="WWA7" s="105"/>
      <c r="WWB7" s="105"/>
      <c r="WWC7" s="105"/>
      <c r="WWD7" s="105"/>
      <c r="WWE7" s="105"/>
      <c r="WWF7" s="105"/>
      <c r="WWG7" s="105"/>
      <c r="WWH7" s="105"/>
      <c r="WWI7" s="105"/>
      <c r="WWJ7" s="105"/>
      <c r="WWK7" s="105"/>
      <c r="WWL7" s="105"/>
      <c r="WWM7" s="105"/>
      <c r="WWN7" s="105"/>
      <c r="WWO7" s="105"/>
      <c r="WWP7" s="105"/>
      <c r="WWQ7" s="105"/>
      <c r="WWR7" s="105"/>
      <c r="WWS7" s="105"/>
      <c r="WWT7" s="105"/>
      <c r="WWU7" s="105"/>
      <c r="WWV7" s="105"/>
      <c r="WWW7" s="105"/>
      <c r="WWX7" s="105"/>
      <c r="WWY7" s="105"/>
      <c r="WWZ7" s="105"/>
      <c r="WXA7" s="105"/>
      <c r="WXB7" s="105"/>
      <c r="WXC7" s="105"/>
      <c r="WXD7" s="105"/>
      <c r="WXE7" s="105"/>
      <c r="WXF7" s="105"/>
      <c r="WXG7" s="105"/>
      <c r="WXH7" s="105"/>
      <c r="WXI7" s="105"/>
      <c r="WXJ7" s="105"/>
      <c r="WXK7" s="105"/>
      <c r="WXL7" s="105"/>
      <c r="WXM7" s="105"/>
      <c r="WXN7" s="105"/>
      <c r="WXO7" s="105"/>
      <c r="WXP7" s="105"/>
      <c r="WXQ7" s="105"/>
      <c r="WXR7" s="105"/>
      <c r="WXS7" s="105"/>
      <c r="WXT7" s="105"/>
      <c r="WXU7" s="105"/>
      <c r="WXV7" s="105"/>
      <c r="WXW7" s="105"/>
      <c r="WXX7" s="105"/>
      <c r="WXY7" s="105"/>
      <c r="WXZ7" s="105"/>
      <c r="WYA7" s="105"/>
      <c r="WYB7" s="105"/>
      <c r="WYC7" s="105"/>
      <c r="WYD7" s="105"/>
      <c r="WYE7" s="105"/>
      <c r="WYF7" s="105"/>
      <c r="WYG7" s="105"/>
      <c r="WYH7" s="105"/>
      <c r="WYI7" s="105"/>
      <c r="WYJ7" s="105"/>
      <c r="WYK7" s="105"/>
      <c r="WYL7" s="105"/>
      <c r="WYM7" s="105"/>
      <c r="WYN7" s="105"/>
      <c r="WYO7" s="105"/>
      <c r="WYP7" s="105"/>
      <c r="WYQ7" s="105"/>
      <c r="WYR7" s="105"/>
      <c r="WYS7" s="105"/>
      <c r="WYT7" s="105"/>
      <c r="WYU7" s="105"/>
      <c r="WYV7" s="105"/>
      <c r="WYW7" s="105"/>
      <c r="WYX7" s="105"/>
      <c r="WYY7" s="105"/>
      <c r="WYZ7" s="105"/>
      <c r="WZA7" s="105"/>
      <c r="WZB7" s="105"/>
      <c r="WZC7" s="105"/>
      <c r="WZD7" s="105"/>
      <c r="WZE7" s="105"/>
      <c r="WZF7" s="105"/>
      <c r="WZG7" s="105"/>
      <c r="WZH7" s="105"/>
      <c r="WZI7" s="105"/>
      <c r="WZJ7" s="105"/>
      <c r="WZK7" s="105"/>
      <c r="WZL7" s="105"/>
      <c r="WZM7" s="105"/>
      <c r="WZN7" s="105"/>
      <c r="WZO7" s="105"/>
      <c r="WZP7" s="105"/>
      <c r="WZQ7" s="105"/>
      <c r="WZR7" s="105"/>
      <c r="WZS7" s="105"/>
      <c r="WZT7" s="105"/>
      <c r="WZU7" s="105"/>
      <c r="WZV7" s="105"/>
      <c r="WZW7" s="105"/>
      <c r="WZX7" s="105"/>
      <c r="WZY7" s="105"/>
      <c r="WZZ7" s="105"/>
      <c r="XAA7" s="105"/>
      <c r="XAB7" s="105"/>
      <c r="XAC7" s="105"/>
      <c r="XAD7" s="105"/>
      <c r="XAE7" s="105"/>
      <c r="XAF7" s="105"/>
      <c r="XAG7" s="105"/>
      <c r="XAH7" s="105"/>
      <c r="XAI7" s="105"/>
      <c r="XAJ7" s="105"/>
      <c r="XAK7" s="105"/>
      <c r="XAL7" s="105"/>
      <c r="XAM7" s="105"/>
      <c r="XAN7" s="105"/>
      <c r="XAO7" s="105"/>
      <c r="XAP7" s="105"/>
      <c r="XAQ7" s="105"/>
      <c r="XAR7" s="105"/>
      <c r="XAS7" s="105"/>
      <c r="XAT7" s="105"/>
      <c r="XAU7" s="105"/>
      <c r="XAV7" s="105"/>
      <c r="XAW7" s="105"/>
      <c r="XAX7" s="105"/>
      <c r="XAY7" s="105"/>
      <c r="XAZ7" s="105"/>
      <c r="XBA7" s="105"/>
      <c r="XBB7" s="105"/>
      <c r="XBC7" s="105"/>
      <c r="XBD7" s="105"/>
      <c r="XBE7" s="105"/>
      <c r="XBF7" s="105"/>
      <c r="XBG7" s="105"/>
      <c r="XBH7" s="105"/>
      <c r="XBI7" s="105"/>
      <c r="XBJ7" s="105"/>
      <c r="XBK7" s="105"/>
      <c r="XBL7" s="105"/>
      <c r="XBM7" s="105"/>
      <c r="XBN7" s="105"/>
      <c r="XBO7" s="105"/>
      <c r="XBP7" s="105"/>
      <c r="XBQ7" s="105"/>
      <c r="XBR7" s="105"/>
      <c r="XBS7" s="105"/>
      <c r="XBT7" s="105"/>
      <c r="XBU7" s="105"/>
      <c r="XBV7" s="105"/>
      <c r="XBW7" s="105"/>
      <c r="XBX7" s="105"/>
      <c r="XBY7" s="105"/>
      <c r="XBZ7" s="105"/>
      <c r="XCA7" s="105"/>
      <c r="XCB7" s="105"/>
      <c r="XCC7" s="105"/>
      <c r="XCD7" s="105"/>
      <c r="XCE7" s="105"/>
      <c r="XCF7" s="105"/>
      <c r="XCG7" s="105"/>
      <c r="XCH7" s="105"/>
      <c r="XCI7" s="105"/>
      <c r="XCJ7" s="105"/>
      <c r="XCK7" s="105"/>
      <c r="XCL7" s="105"/>
      <c r="XCM7" s="105"/>
      <c r="XCN7" s="105"/>
      <c r="XCO7" s="105"/>
      <c r="XCP7" s="105"/>
      <c r="XCQ7" s="105"/>
      <c r="XCR7" s="105"/>
      <c r="XCS7" s="105"/>
      <c r="XCT7" s="105"/>
      <c r="XCU7" s="105"/>
      <c r="XCV7" s="105"/>
      <c r="XCW7" s="105"/>
      <c r="XCX7" s="105"/>
      <c r="XCY7" s="105"/>
      <c r="XCZ7" s="105"/>
      <c r="XDA7" s="105"/>
      <c r="XDB7" s="105"/>
      <c r="XDC7" s="105"/>
      <c r="XDD7" s="105"/>
      <c r="XDE7" s="105"/>
      <c r="XDF7" s="105"/>
      <c r="XDG7" s="105"/>
      <c r="XDH7" s="105"/>
      <c r="XDI7" s="105"/>
      <c r="XDJ7" s="105"/>
      <c r="XDK7" s="105"/>
      <c r="XDL7" s="105"/>
      <c r="XDM7" s="105"/>
      <c r="XDN7" s="105"/>
      <c r="XDO7" s="105"/>
      <c r="XDP7" s="105"/>
      <c r="XDQ7" s="105"/>
      <c r="XDR7" s="105"/>
      <c r="XDS7" s="105"/>
      <c r="XDT7" s="105"/>
      <c r="XDU7" s="105"/>
      <c r="XDV7" s="105"/>
      <c r="XDW7" s="105"/>
      <c r="XDX7" s="105"/>
      <c r="XDY7" s="105"/>
      <c r="XDZ7" s="105"/>
      <c r="XEA7" s="105"/>
      <c r="XEB7" s="105"/>
      <c r="XEC7" s="105"/>
      <c r="XED7" s="105"/>
      <c r="XEE7" s="105"/>
      <c r="XEF7" s="105"/>
      <c r="XEG7" s="105"/>
      <c r="XEH7" s="105"/>
      <c r="XEI7" s="105"/>
      <c r="XEJ7" s="105"/>
      <c r="XEK7" s="105"/>
      <c r="XEL7" s="105"/>
      <c r="XEM7" s="105"/>
      <c r="XEN7" s="105"/>
      <c r="XEO7" s="105"/>
      <c r="XEP7" s="105"/>
      <c r="XEQ7" s="105"/>
      <c r="XER7" s="105"/>
      <c r="XES7" s="105"/>
      <c r="XET7" s="105"/>
      <c r="XEU7" s="105"/>
      <c r="XEV7" s="105"/>
      <c r="XEW7" s="105"/>
      <c r="XEX7" s="105"/>
      <c r="XEY7" s="105"/>
      <c r="XEZ7" s="105"/>
      <c r="XFA7" s="105"/>
    </row>
    <row r="8" spans="1:16381" s="115" customFormat="1" ht="28.5">
      <c r="A8" s="326" t="s">
        <v>569</v>
      </c>
      <c r="B8" s="326"/>
      <c r="C8" s="326"/>
      <c r="D8" s="326"/>
      <c r="E8" s="326"/>
      <c r="F8" s="326"/>
      <c r="G8" s="326"/>
      <c r="H8" s="326"/>
      <c r="I8" s="114">
        <v>206488.18000000043</v>
      </c>
      <c r="J8" s="114">
        <v>20648.817999999985</v>
      </c>
      <c r="K8" s="114">
        <v>185839.36199999953</v>
      </c>
      <c r="L8" s="114">
        <v>0</v>
      </c>
      <c r="M8" s="114">
        <v>281.83</v>
      </c>
      <c r="N8" s="114">
        <v>324.53999999999996</v>
      </c>
      <c r="O8" s="114">
        <v>566.08999999999992</v>
      </c>
      <c r="P8" s="114">
        <v>1349.8999999999999</v>
      </c>
      <c r="Q8" s="114">
        <v>3733.3399999999997</v>
      </c>
      <c r="R8" s="114">
        <v>2982.4900000000002</v>
      </c>
      <c r="S8" s="114">
        <v>3211.4705720000002</v>
      </c>
      <c r="T8" s="114">
        <v>2824.1299999999997</v>
      </c>
      <c r="U8" s="114">
        <v>3012.13</v>
      </c>
      <c r="V8" s="114">
        <v>3054.1099999999997</v>
      </c>
      <c r="W8" s="114">
        <v>3471.73</v>
      </c>
      <c r="X8" s="114">
        <v>4266.58</v>
      </c>
      <c r="Y8" s="114">
        <v>9240.19</v>
      </c>
      <c r="Z8" s="114">
        <v>48938.390000000029</v>
      </c>
      <c r="AA8" s="114">
        <v>0</v>
      </c>
      <c r="AB8" s="114">
        <v>13896.100000000004</v>
      </c>
      <c r="AC8" s="114">
        <v>16931.940000000002</v>
      </c>
      <c r="AD8" s="114">
        <v>15708.640000000001</v>
      </c>
      <c r="AE8" s="114">
        <v>0</v>
      </c>
      <c r="AF8" s="114">
        <v>12062.36</v>
      </c>
      <c r="AG8" s="114">
        <v>0</v>
      </c>
      <c r="AH8" s="114">
        <v>10171.780000000002</v>
      </c>
      <c r="AI8" s="114">
        <v>6174.84</v>
      </c>
      <c r="AJ8" s="114">
        <v>3049.61</v>
      </c>
      <c r="AK8" s="114">
        <v>3516.36</v>
      </c>
      <c r="AL8" s="114">
        <v>1841.6100000000004</v>
      </c>
      <c r="AM8" s="114">
        <v>170610.16057200034</v>
      </c>
      <c r="AN8" s="114">
        <v>27602.009428000005</v>
      </c>
      <c r="AO8" s="8"/>
      <c r="AP8" s="2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</row>
    <row r="9" spans="1:16381" s="115" customFormat="1" ht="28.5">
      <c r="A9" s="326" t="s">
        <v>2064</v>
      </c>
      <c r="B9" s="326"/>
      <c r="C9" s="326"/>
      <c r="D9" s="326"/>
      <c r="E9" s="326"/>
      <c r="F9" s="326"/>
      <c r="G9" s="326"/>
      <c r="H9" s="326"/>
      <c r="I9" s="114">
        <v>276514.00000000006</v>
      </c>
      <c r="J9" s="114">
        <v>27651.399999999994</v>
      </c>
      <c r="K9" s="114">
        <v>248862.6</v>
      </c>
      <c r="L9" s="114">
        <v>0</v>
      </c>
      <c r="M9" s="114">
        <v>584.64</v>
      </c>
      <c r="N9" s="114">
        <v>677.95</v>
      </c>
      <c r="O9" s="114">
        <v>677.95</v>
      </c>
      <c r="P9" s="114">
        <v>677.95</v>
      </c>
      <c r="Q9" s="114">
        <v>120.48</v>
      </c>
      <c r="R9" s="114">
        <v>93.33</v>
      </c>
      <c r="S9" s="114">
        <v>40.629999999999995</v>
      </c>
      <c r="T9" s="114">
        <v>213.33</v>
      </c>
      <c r="U9" s="114">
        <v>316.79999999999995</v>
      </c>
      <c r="V9" s="114">
        <v>537.51</v>
      </c>
      <c r="W9" s="114">
        <v>537.51</v>
      </c>
      <c r="X9" s="114">
        <v>530.63</v>
      </c>
      <c r="Y9" s="114">
        <v>22942.100000000002</v>
      </c>
      <c r="Z9" s="114">
        <v>45572.91</v>
      </c>
      <c r="AA9" s="114">
        <v>0</v>
      </c>
      <c r="AB9" s="114">
        <v>46151.18</v>
      </c>
      <c r="AC9" s="114">
        <v>47749.1</v>
      </c>
      <c r="AD9" s="114">
        <v>47749.11</v>
      </c>
      <c r="AE9" s="114">
        <v>3058.48</v>
      </c>
      <c r="AF9" s="114">
        <v>25902.699999999997</v>
      </c>
      <c r="AG9" s="114">
        <v>0</v>
      </c>
      <c r="AH9" s="114">
        <v>2421.329999999999</v>
      </c>
      <c r="AI9" s="114">
        <v>1744.6200000000003</v>
      </c>
      <c r="AJ9" s="114">
        <v>146.69999999999999</v>
      </c>
      <c r="AK9" s="114">
        <v>146.69999999999999</v>
      </c>
      <c r="AL9" s="114">
        <v>73.349999999999994</v>
      </c>
      <c r="AM9" s="114">
        <v>248666.99000000002</v>
      </c>
      <c r="AN9" s="114">
        <v>27847.009999999984</v>
      </c>
      <c r="AO9" s="5"/>
      <c r="AP9" s="2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</row>
    <row r="10" spans="1:16381" s="115" customFormat="1" ht="28.5">
      <c r="A10" s="326" t="s">
        <v>2065</v>
      </c>
      <c r="B10" s="326"/>
      <c r="C10" s="326"/>
      <c r="D10" s="326"/>
      <c r="E10" s="326"/>
      <c r="F10" s="326"/>
      <c r="G10" s="326"/>
      <c r="H10" s="326"/>
      <c r="I10" s="114">
        <v>277355.68000000005</v>
      </c>
      <c r="J10" s="114">
        <v>27735.567999999996</v>
      </c>
      <c r="K10" s="114">
        <v>249620.11199999999</v>
      </c>
      <c r="L10" s="114">
        <v>0</v>
      </c>
      <c r="M10" s="114">
        <v>584.64</v>
      </c>
      <c r="N10" s="114">
        <v>677.95</v>
      </c>
      <c r="O10" s="114">
        <v>677.95</v>
      </c>
      <c r="P10" s="114">
        <v>677.95</v>
      </c>
      <c r="Q10" s="114">
        <v>120.48</v>
      </c>
      <c r="R10" s="114">
        <v>93.33</v>
      </c>
      <c r="S10" s="114">
        <v>40.629999999999995</v>
      </c>
      <c r="T10" s="114">
        <v>213.33</v>
      </c>
      <c r="U10" s="114">
        <v>316.79999999999995</v>
      </c>
      <c r="V10" s="114">
        <v>537.51</v>
      </c>
      <c r="W10" s="114">
        <v>537.51</v>
      </c>
      <c r="X10" s="114">
        <v>530.63</v>
      </c>
      <c r="Y10" s="114">
        <v>22942.100000000002</v>
      </c>
      <c r="Z10" s="114">
        <v>45572.91</v>
      </c>
      <c r="AA10" s="114">
        <v>0</v>
      </c>
      <c r="AB10" s="114">
        <v>46151.18</v>
      </c>
      <c r="AC10" s="114">
        <v>47749.1</v>
      </c>
      <c r="AD10" s="114">
        <v>47749.11</v>
      </c>
      <c r="AE10" s="114">
        <v>3058.48</v>
      </c>
      <c r="AF10" s="114">
        <v>25902.699999999997</v>
      </c>
      <c r="AG10" s="114">
        <v>0</v>
      </c>
      <c r="AH10" s="114">
        <v>2421.329999999999</v>
      </c>
      <c r="AI10" s="114">
        <v>1744.6200000000003</v>
      </c>
      <c r="AJ10" s="114">
        <v>146.69999999999999</v>
      </c>
      <c r="AK10" s="114">
        <v>146.69999999999999</v>
      </c>
      <c r="AL10" s="114">
        <v>73.349999999999994</v>
      </c>
      <c r="AM10" s="114">
        <v>248666.99000000002</v>
      </c>
      <c r="AN10" s="114">
        <v>28688.689999999984</v>
      </c>
      <c r="AO10" s="5"/>
      <c r="AP10" s="2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</row>
    <row r="11" spans="1:16381" s="115" customFormat="1" ht="28.5">
      <c r="A11" s="326" t="s">
        <v>617</v>
      </c>
      <c r="B11" s="326"/>
      <c r="C11" s="326"/>
      <c r="D11" s="326"/>
      <c r="E11" s="326"/>
      <c r="F11" s="326"/>
      <c r="G11" s="326"/>
      <c r="H11" s="326"/>
      <c r="I11" s="114">
        <v>14126.02</v>
      </c>
      <c r="J11" s="114">
        <v>1412.6020000000001</v>
      </c>
      <c r="K11" s="114">
        <v>12713.418</v>
      </c>
      <c r="L11" s="114">
        <v>0</v>
      </c>
      <c r="M11" s="114">
        <v>0</v>
      </c>
      <c r="N11" s="114">
        <v>0</v>
      </c>
      <c r="O11" s="114">
        <v>0</v>
      </c>
      <c r="P11" s="114">
        <v>1271.3399999999999</v>
      </c>
      <c r="Q11" s="114">
        <v>6568.5900000000011</v>
      </c>
      <c r="R11" s="114">
        <v>2542.6799999999998</v>
      </c>
      <c r="S11" s="114">
        <v>2330.8300000000004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14">
        <v>0</v>
      </c>
      <c r="AJ11" s="114">
        <v>0</v>
      </c>
      <c r="AK11" s="114">
        <v>0</v>
      </c>
      <c r="AL11" s="114">
        <v>0</v>
      </c>
      <c r="AM11" s="114">
        <v>12713.439999999999</v>
      </c>
      <c r="AN11" s="114">
        <v>1412.5800000000002</v>
      </c>
      <c r="AO11" s="9"/>
      <c r="AP11" s="28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  <c r="XEK11" s="9"/>
      <c r="XEL11" s="9"/>
      <c r="XEM11" s="9"/>
      <c r="XEN11" s="9"/>
      <c r="XEO11" s="9"/>
      <c r="XEP11" s="9"/>
      <c r="XEQ11" s="9"/>
      <c r="XER11" s="9"/>
      <c r="XES11" s="9"/>
      <c r="XET11" s="9"/>
      <c r="XEU11" s="9"/>
      <c r="XEV11" s="9"/>
      <c r="XEW11" s="9"/>
      <c r="XEX11" s="9"/>
      <c r="XEY11" s="9"/>
      <c r="XEZ11" s="9"/>
      <c r="XFA11" s="9"/>
    </row>
    <row r="12" spans="1:16381" s="115" customFormat="1" ht="28.5">
      <c r="A12" s="326" t="s">
        <v>1942</v>
      </c>
      <c r="B12" s="326"/>
      <c r="C12" s="326"/>
      <c r="D12" s="326"/>
      <c r="E12" s="326"/>
      <c r="F12" s="326"/>
      <c r="G12" s="326"/>
      <c r="H12" s="326"/>
      <c r="I12" s="114">
        <v>1977.5</v>
      </c>
      <c r="J12" s="114">
        <v>197.75</v>
      </c>
      <c r="K12" s="114">
        <v>1779.75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94.92</v>
      </c>
      <c r="Z12" s="114">
        <v>162.72</v>
      </c>
      <c r="AA12" s="114">
        <v>0</v>
      </c>
      <c r="AB12" s="114">
        <v>162.72</v>
      </c>
      <c r="AC12" s="114">
        <v>162.72</v>
      </c>
      <c r="AD12" s="114">
        <v>162.72</v>
      </c>
      <c r="AE12" s="114">
        <v>0</v>
      </c>
      <c r="AF12" s="114">
        <v>261.02999999999997</v>
      </c>
      <c r="AG12" s="114">
        <v>0</v>
      </c>
      <c r="AH12" s="114">
        <v>193.23</v>
      </c>
      <c r="AI12" s="114">
        <v>193.23</v>
      </c>
      <c r="AJ12" s="114">
        <v>193.23</v>
      </c>
      <c r="AK12" s="114">
        <v>193.23</v>
      </c>
      <c r="AL12" s="114">
        <v>0</v>
      </c>
      <c r="AM12" s="114">
        <v>1779.75</v>
      </c>
      <c r="AN12" s="114">
        <v>197.75</v>
      </c>
      <c r="AO12" s="5"/>
      <c r="AP12" s="2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</row>
    <row r="13" spans="1:16381" ht="26">
      <c r="A13" s="327" t="s">
        <v>2030</v>
      </c>
      <c r="B13" s="328"/>
      <c r="C13" s="328"/>
      <c r="D13" s="328"/>
      <c r="E13" s="328"/>
      <c r="F13" s="328"/>
      <c r="G13" s="328"/>
      <c r="H13" s="329"/>
      <c r="I13" s="24">
        <v>2607960.7457142901</v>
      </c>
      <c r="J13" s="24">
        <v>260796.07457142865</v>
      </c>
      <c r="K13" s="24">
        <v>2346406.0431428589</v>
      </c>
      <c r="L13" s="24">
        <v>3804.69</v>
      </c>
      <c r="M13" s="24">
        <v>4671.16</v>
      </c>
      <c r="N13" s="24">
        <v>4807.1799999999994</v>
      </c>
      <c r="O13" s="24">
        <v>5048.7299999999996</v>
      </c>
      <c r="P13" s="24">
        <v>8004.3</v>
      </c>
      <c r="Q13" s="24">
        <v>19095.5</v>
      </c>
      <c r="R13" s="24">
        <v>12698</v>
      </c>
      <c r="S13" s="24">
        <v>16025.600571999999</v>
      </c>
      <c r="T13" s="24">
        <v>12957.779999999999</v>
      </c>
      <c r="U13" s="24">
        <v>15508.95</v>
      </c>
      <c r="V13" s="24">
        <v>38628.99</v>
      </c>
      <c r="W13" s="24">
        <v>55976.800000000003</v>
      </c>
      <c r="X13" s="24">
        <v>58309.709999999985</v>
      </c>
      <c r="Y13" s="24">
        <v>102214.18999999999</v>
      </c>
      <c r="Z13" s="24">
        <v>227126.85299999994</v>
      </c>
      <c r="AA13" s="24">
        <v>-48477.499999999993</v>
      </c>
      <c r="AB13" s="24">
        <v>137923.12999999989</v>
      </c>
      <c r="AC13" s="24">
        <v>175383.51999999996</v>
      </c>
      <c r="AD13" s="24">
        <v>302569.13999999984</v>
      </c>
      <c r="AE13" s="24">
        <v>11273.87</v>
      </c>
      <c r="AF13" s="24">
        <v>213679.53000000017</v>
      </c>
      <c r="AG13" s="24">
        <v>-849.68999999999994</v>
      </c>
      <c r="AH13" s="24">
        <v>175925.05000000002</v>
      </c>
      <c r="AI13" s="24">
        <v>113294.81999999991</v>
      </c>
      <c r="AJ13" s="24">
        <v>77686.879999999976</v>
      </c>
      <c r="AK13" s="24">
        <v>108987.07999999983</v>
      </c>
      <c r="AL13" s="24">
        <v>54666.975999999973</v>
      </c>
      <c r="AM13" s="24">
        <v>1906941.2395720037</v>
      </c>
      <c r="AN13" s="24">
        <v>671607.07614228572</v>
      </c>
      <c r="AO13" s="5"/>
      <c r="AP13" s="2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</row>
    <row r="14" spans="1:16381" ht="26.5" thickBot="1">
      <c r="A14" s="330" t="s">
        <v>2031</v>
      </c>
      <c r="B14" s="331"/>
      <c r="C14" s="331"/>
      <c r="D14" s="331"/>
      <c r="E14" s="331"/>
      <c r="F14" s="331"/>
      <c r="G14" s="331"/>
      <c r="H14" s="332"/>
      <c r="I14" s="25">
        <v>2608802.4257142898</v>
      </c>
      <c r="J14" s="25">
        <v>260880.24257142862</v>
      </c>
      <c r="K14" s="25">
        <v>2346406.0431428594</v>
      </c>
      <c r="L14" s="25">
        <v>3804.69</v>
      </c>
      <c r="M14" s="25">
        <v>4671.16</v>
      </c>
      <c r="N14" s="25">
        <v>4807.18</v>
      </c>
      <c r="O14" s="25">
        <v>5048.7300000000005</v>
      </c>
      <c r="P14" s="25">
        <v>8004.3</v>
      </c>
      <c r="Q14" s="25">
        <v>19095.5</v>
      </c>
      <c r="R14" s="25">
        <v>12698</v>
      </c>
      <c r="S14" s="25">
        <v>16025.600571999999</v>
      </c>
      <c r="T14" s="25">
        <v>12957.779999999999</v>
      </c>
      <c r="U14" s="25">
        <v>15508.95</v>
      </c>
      <c r="V14" s="25">
        <v>38628.99</v>
      </c>
      <c r="W14" s="25">
        <v>55976.800000000003</v>
      </c>
      <c r="X14" s="25">
        <v>58309.709999999985</v>
      </c>
      <c r="Y14" s="25">
        <v>102214.18999999999</v>
      </c>
      <c r="Z14" s="25">
        <v>227126.85299999994</v>
      </c>
      <c r="AA14" s="25">
        <v>-48477.499999999993</v>
      </c>
      <c r="AB14" s="25">
        <v>137923.12999999989</v>
      </c>
      <c r="AC14" s="25">
        <v>175383.51999999996</v>
      </c>
      <c r="AD14" s="25">
        <v>302569.13999999984</v>
      </c>
      <c r="AE14" s="25">
        <v>11273.87</v>
      </c>
      <c r="AF14" s="25">
        <v>213679.5300000002</v>
      </c>
      <c r="AG14" s="25">
        <v>-849.68999999999994</v>
      </c>
      <c r="AH14" s="25">
        <v>175925.05000000002</v>
      </c>
      <c r="AI14" s="25">
        <v>113294.81999999991</v>
      </c>
      <c r="AJ14" s="25">
        <v>77686.879999999976</v>
      </c>
      <c r="AK14" s="25">
        <v>108987.07999999983</v>
      </c>
      <c r="AL14" s="25">
        <v>54666.975999999973</v>
      </c>
      <c r="AM14" s="25">
        <v>1906941.2395720037</v>
      </c>
      <c r="AN14" s="25">
        <v>672448.75614228565</v>
      </c>
      <c r="AO14" s="5"/>
      <c r="AP14" s="2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</row>
    <row r="17" spans="9:40"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</row>
  </sheetData>
  <mergeCells count="11">
    <mergeCell ref="A11:H11"/>
    <mergeCell ref="A12:H12"/>
    <mergeCell ref="A13:H13"/>
    <mergeCell ref="A14:H14"/>
    <mergeCell ref="A4:H4"/>
    <mergeCell ref="A5:H5"/>
    <mergeCell ref="A6:H6"/>
    <mergeCell ref="A7:H7"/>
    <mergeCell ref="A8:H8"/>
    <mergeCell ref="A9:H9"/>
    <mergeCell ref="A10:H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BIENES MAYORES - RNPN</vt:lpstr>
      <vt:lpstr>CONSOLIDADO</vt:lpstr>
      <vt:lpstr>Totales</vt:lpstr>
      <vt:lpstr>'BIENES MAYORES - RNPN'!Área_de_impresión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fromero</cp:lastModifiedBy>
  <cp:lastPrinted>2022-01-21T16:01:37Z</cp:lastPrinted>
  <dcterms:created xsi:type="dcterms:W3CDTF">2012-02-23T15:03:36Z</dcterms:created>
  <dcterms:modified xsi:type="dcterms:W3CDTF">2022-05-06T21:31:07Z</dcterms:modified>
</cp:coreProperties>
</file>