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showInkAnnotation="0" defaultThemeVersion="124226"/>
  <mc:AlternateContent xmlns:mc="http://schemas.openxmlformats.org/markup-compatibility/2006">
    <mc:Choice Requires="x15">
      <x15ac:absPath xmlns:x15ac="http://schemas.microsoft.com/office/spreadsheetml/2010/11/ac" url="C:\Users\OFC INFORMACION\Documents\UAIP 2020\"/>
    </mc:Choice>
  </mc:AlternateContent>
  <xr:revisionPtr revIDLastSave="0" documentId="13_ncr:1_{CCB8C65B-CB1E-4EB4-9225-4DF7EFB8132B}" xr6:coauthVersionLast="45" xr6:coauthVersionMax="45" xr10:uidLastSave="{00000000-0000-0000-0000-000000000000}"/>
  <bookViews>
    <workbookView xWindow="-120" yWindow="-120" windowWidth="20730" windowHeight="11160" tabRatio="949" xr2:uid="{00000000-000D-0000-FFFF-FFFF00000000}"/>
  </bookViews>
  <sheets>
    <sheet name="INV GENERAL" sheetId="1" r:id="rId1"/>
    <sheet name="Hoja1" sheetId="23"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63" i="1" l="1"/>
  <c r="O391" i="1" l="1"/>
  <c r="P384" i="1" l="1"/>
  <c r="E33" i="23" l="1"/>
  <c r="C51" i="23" l="1"/>
  <c r="C49" i="23"/>
  <c r="C46" i="23"/>
  <c r="C31" i="23"/>
  <c r="E5" i="23"/>
  <c r="E6" i="23" s="1"/>
  <c r="C52" i="23" l="1"/>
  <c r="P403" i="1" l="1"/>
  <c r="E58" i="23"/>
  <c r="R404" i="1" l="1"/>
  <c r="R402" i="1"/>
  <c r="S404" i="1"/>
  <c r="S401" i="1"/>
  <c r="T402" i="1" l="1"/>
  <c r="Q402" i="1"/>
  <c r="P404" i="1"/>
  <c r="O404" i="1"/>
  <c r="O401" i="1"/>
  <c r="O400" i="1"/>
  <c r="N402" i="1"/>
  <c r="N401" i="1"/>
  <c r="M402" i="1"/>
  <c r="L402" i="1"/>
  <c r="N404" i="1"/>
  <c r="E8" i="23" l="1"/>
  <c r="E32" i="23" l="1"/>
  <c r="E47" i="23" s="1"/>
  <c r="Q401" i="1"/>
  <c r="R362" i="1"/>
  <c r="E50" i="23" l="1"/>
  <c r="W419" i="1" l="1"/>
  <c r="R435" i="1"/>
  <c r="X402" i="1"/>
  <c r="X401" i="1"/>
  <c r="W402" i="1"/>
  <c r="Q447" i="1"/>
  <c r="Q449" i="1" s="1"/>
  <c r="P447" i="1"/>
  <c r="P448" i="1" s="1"/>
  <c r="R443" i="1"/>
  <c r="R438" i="1"/>
  <c r="R433" i="1"/>
  <c r="S433" i="1" s="1"/>
  <c r="R428" i="1"/>
  <c r="R423" i="1"/>
  <c r="R418" i="1"/>
  <c r="Q445" i="1"/>
  <c r="P445" i="1"/>
  <c r="Q440" i="1"/>
  <c r="P440" i="1"/>
  <c r="P435" i="1"/>
  <c r="P425" i="1"/>
  <c r="Q425" i="1"/>
  <c r="Q430" i="1"/>
  <c r="P430" i="1"/>
  <c r="Q420" i="1"/>
  <c r="P420" i="1"/>
  <c r="R447" i="1" l="1"/>
  <c r="AN411" i="1"/>
  <c r="AD420" i="1"/>
  <c r="AD471" i="1"/>
  <c r="AI453" i="1"/>
  <c r="AI462" i="1"/>
  <c r="AD462" i="1"/>
  <c r="AD429" i="1"/>
  <c r="AN401" i="1"/>
  <c r="AC411" i="1"/>
  <c r="AM420" i="1"/>
  <c r="X404" i="1"/>
  <c r="AD400" i="1"/>
  <c r="X403" i="1"/>
  <c r="P402" i="1"/>
  <c r="R405" i="1"/>
  <c r="Y405" i="1" l="1"/>
  <c r="X400" i="1"/>
  <c r="X405" i="1" s="1"/>
  <c r="P401" i="1"/>
  <c r="Q403" i="1"/>
  <c r="Q400" i="1"/>
  <c r="R361" i="1"/>
  <c r="U405" i="1"/>
  <c r="V405" i="1"/>
  <c r="W405" i="1"/>
  <c r="W410" i="1" s="1"/>
  <c r="S411" i="1" l="1"/>
  <c r="S413" i="1" s="1"/>
  <c r="S415" i="1" s="1"/>
  <c r="X413" i="1"/>
  <c r="X416" i="1" s="1"/>
  <c r="X410" i="1"/>
  <c r="W413" i="1" s="1"/>
  <c r="Q405" i="1"/>
  <c r="T405" i="1"/>
  <c r="O405" i="1" l="1"/>
  <c r="S405" i="1"/>
  <c r="N405" i="1"/>
  <c r="M405" i="1"/>
  <c r="L405" i="1"/>
  <c r="Q384" i="1"/>
  <c r="Q386" i="1" l="1"/>
  <c r="N384" i="1"/>
  <c r="P386" i="1"/>
  <c r="P405" i="1" s="1"/>
  <c r="M384" i="1"/>
  <c r="M386" i="1" s="1"/>
  <c r="T384" i="1"/>
  <c r="S384" i="1"/>
  <c r="S386" i="1" s="1"/>
  <c r="R384" i="1"/>
  <c r="R386" i="1" s="1"/>
  <c r="O384" i="1"/>
  <c r="O386" i="1" s="1"/>
  <c r="L384" i="1"/>
  <c r="P410" i="1" l="1"/>
  <c r="P412" i="1" s="1"/>
  <c r="O390" i="1"/>
  <c r="N386" i="1"/>
  <c r="T386" i="1"/>
  <c r="L386" i="1"/>
  <c r="O392" i="1" l="1"/>
  <c r="C25" i="1" l="1"/>
  <c r="C7" i="1" l="1"/>
  <c r="C26" i="1" s="1"/>
  <c r="E7" i="1" l="1"/>
  <c r="E8" i="1" s="1"/>
  <c r="E9" i="1" s="1"/>
  <c r="E10" i="1" s="1"/>
  <c r="E11" i="1" s="1"/>
  <c r="E12" i="1" s="1"/>
  <c r="E13" i="1" s="1"/>
  <c r="E14" i="1" s="1"/>
  <c r="E15" i="1" s="1"/>
  <c r="E16" i="1" s="1"/>
  <c r="E17" i="1" l="1"/>
  <c r="E18" i="1" s="1"/>
  <c r="E19" i="1" s="1"/>
  <c r="E20" i="1" l="1"/>
  <c r="E21" i="1" s="1"/>
  <c r="E22" i="1" s="1"/>
  <c r="E23" i="1" s="1"/>
  <c r="E24" i="1" s="1"/>
  <c r="E26" i="1" s="1"/>
  <c r="H368" i="1" s="1"/>
  <c r="H370" i="1" s="1"/>
  <c r="H376" i="1" l="1"/>
  <c r="L390" i="1"/>
  <c r="K39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Alc San Dionicio</author>
    <author>San Dionisio</author>
  </authors>
  <commentList>
    <comment ref="K272" authorId="0" shapeId="0" xr:uid="{00000000-0006-0000-0000-000001000000}">
      <text>
        <r>
          <rPr>
            <b/>
            <sz val="8"/>
            <color indexed="81"/>
            <rFont val="Tahoma"/>
            <family val="2"/>
          </rPr>
          <t>Alc San Dionicio:</t>
        </r>
        <r>
          <rPr>
            <sz val="8"/>
            <color indexed="81"/>
            <rFont val="Tahoma"/>
            <family val="2"/>
          </rPr>
          <t xml:space="preserve">
escritorios que se habían incorporado al edificio alc se realizo ajuste disminuyendo edificio y aumentando mobiliario $ 1,976.99 ver pda 1/0613    2015</t>
        </r>
      </text>
    </comment>
    <comment ref="L272" authorId="0" shapeId="0" xr:uid="{00000000-0006-0000-0000-000002000000}">
      <text>
        <r>
          <rPr>
            <b/>
            <sz val="8"/>
            <color indexed="81"/>
            <rFont val="Tahoma"/>
            <family val="2"/>
          </rPr>
          <t>Alc San Dionicio:</t>
        </r>
        <r>
          <rPr>
            <sz val="8"/>
            <color indexed="81"/>
            <rFont val="Tahoma"/>
            <family val="2"/>
          </rPr>
          <t xml:space="preserve">
se ajusta pda. 1/1146 por haber reg como mob una maq. Cort grama y se paso a cta 24119002 ver pda. 1/0609  2015</t>
        </r>
      </text>
    </comment>
    <comment ref="K273" authorId="0" shapeId="0" xr:uid="{00000000-0006-0000-0000-000003000000}">
      <text>
        <r>
          <rPr>
            <b/>
            <sz val="8"/>
            <color indexed="81"/>
            <rFont val="Tahoma"/>
            <family val="2"/>
          </rPr>
          <t>Alc San Dionicio:</t>
        </r>
        <r>
          <rPr>
            <sz val="8"/>
            <color indexed="81"/>
            <rFont val="Tahoma"/>
            <family val="2"/>
          </rPr>
          <t xml:space="preserve">
adicion de una maq cortagrama por haber la envia a 24119001 siendo la cuenta correcta 24119002 ver pda 1/0609 2015.
</t>
        </r>
      </text>
    </comment>
    <comment ref="L273" authorId="0" shapeId="0" xr:uid="{00000000-0006-0000-0000-000004000000}">
      <text>
        <r>
          <rPr>
            <b/>
            <sz val="8"/>
            <color indexed="81"/>
            <rFont val="Tahoma"/>
            <family val="2"/>
          </rPr>
          <t>Alc San Dionicio:</t>
        </r>
        <r>
          <rPr>
            <sz val="8"/>
            <color indexed="81"/>
            <rFont val="Tahoma"/>
            <family val="2"/>
          </rPr>
          <t xml:space="preserve">
Desc. De maquina cortagrama ver pda 1/3285    2015.
Se ajusta pda 1/1657 x haber registrado dos comput como maq. Y equipo, ver pda. 1/0611 2015</t>
        </r>
      </text>
    </comment>
    <comment ref="K274" authorId="0" shapeId="0" xr:uid="{00000000-0006-0000-0000-000005000000}">
      <text>
        <r>
          <rPr>
            <b/>
            <sz val="8"/>
            <color indexed="81"/>
            <rFont val="Tahoma"/>
            <family val="2"/>
          </rPr>
          <t>Alc San Dionicio:</t>
        </r>
        <r>
          <rPr>
            <sz val="8"/>
            <color indexed="81"/>
            <rFont val="Tahoma"/>
            <family val="2"/>
          </rPr>
          <t xml:space="preserve">
el 03/03/15 se registro dos cmputadora del ref valorada en $ 1028.00 porq se habia enviado a gasto pero por error se duplico el registro en la 24119004 $2056.00 ver pdas. 1/0615 y 1/0616 el 30/04/15 se elimino una de ella ver pda. 1/1135.
adicion de computadora que se habia registrado en la 24119002 ve pada corregida de fecha 03/03/15 1/0611</t>
        </r>
      </text>
    </comment>
    <comment ref="L274" authorId="0" shapeId="0" xr:uid="{00000000-0006-0000-0000-000006000000}">
      <text>
        <r>
          <rPr>
            <b/>
            <sz val="8"/>
            <color indexed="81"/>
            <rFont val="Tahoma"/>
            <family val="2"/>
          </rPr>
          <t>Alc San Dionicio:</t>
        </r>
        <r>
          <rPr>
            <sz val="8"/>
            <color indexed="81"/>
            <rFont val="Tahoma"/>
            <family val="2"/>
          </rPr>
          <t xml:space="preserve">
se elimina pda 1/0615 por duplicidad en registro de computadora  ver pda, 1/1135    2015</t>
        </r>
      </text>
    </comment>
    <comment ref="K275" authorId="0" shapeId="0" xr:uid="{00000000-0006-0000-0000-000007000000}">
      <text>
        <r>
          <rPr>
            <b/>
            <sz val="8"/>
            <color indexed="81"/>
            <rFont val="Tahoma"/>
            <family val="2"/>
          </rPr>
          <t>Alc San Dionicio:</t>
        </r>
        <r>
          <rPr>
            <sz val="8"/>
            <color indexed="81"/>
            <rFont val="Tahoma"/>
            <family val="2"/>
          </rPr>
          <t xml:space="preserve">
adicion por aires acondicionados que se habian registrado en edificio mpl. Ver pda. 1/0613   2015.
adicion de equipo de perifoneo donado por save the children $v1530.00 ver pda. 1/0612</t>
        </r>
      </text>
    </comment>
    <comment ref="L275" authorId="0" shapeId="0" xr:uid="{00000000-0006-0000-0000-000008000000}">
      <text>
        <r>
          <rPr>
            <b/>
            <sz val="8"/>
            <color indexed="81"/>
            <rFont val="Tahoma"/>
            <family val="2"/>
          </rPr>
          <t>Alc San Dionicio:</t>
        </r>
        <r>
          <rPr>
            <sz val="8"/>
            <color indexed="81"/>
            <rFont val="Tahoma"/>
            <family val="2"/>
          </rPr>
          <t xml:space="preserve">
desc. De un aire acondicionado ver pda 1/3284    2015</t>
        </r>
      </text>
    </comment>
    <comment ref="N359" authorId="1" shapeId="0" xr:uid="{00000000-0006-0000-0000-000009000000}">
      <text>
        <r>
          <rPr>
            <b/>
            <sz val="9"/>
            <color indexed="81"/>
            <rFont val="Tahoma"/>
            <family val="2"/>
          </rPr>
          <t>San Dionisio:</t>
        </r>
        <r>
          <rPr>
            <sz val="9"/>
            <color indexed="81"/>
            <rFont val="Tahoma"/>
            <family val="2"/>
          </rPr>
          <t xml:space="preserve">
desc. De un escritoio con auxiliar asifnado al alcalde FR 111 $1,234.51</t>
        </r>
      </text>
    </comment>
    <comment ref="O360" authorId="0" shapeId="0" xr:uid="{00000000-0006-0000-0000-00000A000000}">
      <text>
        <r>
          <rPr>
            <b/>
            <sz val="8"/>
            <color indexed="81"/>
            <rFont val="Tahoma"/>
            <family val="2"/>
          </rPr>
          <t>Alc San Dionicio:</t>
        </r>
        <r>
          <rPr>
            <sz val="8"/>
            <color indexed="81"/>
            <rFont val="Tahoma"/>
            <family val="2"/>
          </rPr>
          <t xml:space="preserve">
desargo de una maquina cortagrama $ 690
</t>
        </r>
      </text>
    </comment>
    <comment ref="Q366" authorId="0" shapeId="0" xr:uid="{00000000-0006-0000-0000-00000B000000}">
      <text>
        <r>
          <rPr>
            <b/>
            <sz val="8"/>
            <color indexed="81"/>
            <rFont val="Tahoma"/>
            <family val="2"/>
          </rPr>
          <t>Alc San Dionicio:</t>
        </r>
        <r>
          <rPr>
            <sz val="8"/>
            <color indexed="81"/>
            <rFont val="Tahoma"/>
            <family val="2"/>
          </rPr>
          <t xml:space="preserve">
descargo de un condensador y un evaporador $ 1745.10
</t>
        </r>
      </text>
    </comment>
    <comment ref="Q369" authorId="1" shapeId="0" xr:uid="{00000000-0006-0000-0000-00000C000000}">
      <text>
        <r>
          <rPr>
            <b/>
            <sz val="9"/>
            <color indexed="81"/>
            <rFont val="Tahoma"/>
            <family val="2"/>
          </rPr>
          <t>San Dionisio:</t>
        </r>
        <r>
          <rPr>
            <sz val="9"/>
            <color indexed="81"/>
            <rFont val="Tahoma"/>
            <family val="2"/>
          </rPr>
          <t xml:space="preserve">
Alc San Dionicio:
descargo de una maquina copiadora marca aficio color blanco FR 110 $ 1,800.00
</t>
        </r>
      </text>
    </comment>
    <comment ref="Q403" authorId="0" shapeId="0" xr:uid="{00000000-0006-0000-0000-00000D000000}">
      <text>
        <r>
          <rPr>
            <b/>
            <sz val="8"/>
            <color indexed="81"/>
            <rFont val="Tahoma"/>
            <family val="2"/>
          </rPr>
          <t>Alc San Dionicio:</t>
        </r>
        <r>
          <rPr>
            <sz val="8"/>
            <color indexed="81"/>
            <rFont val="Tahoma"/>
            <family val="2"/>
          </rPr>
          <t xml:space="preserve">
RESTARLO EN SAFIM DEL FODES 75% E INCORPORARLO A DONACION</t>
        </r>
      </text>
    </comment>
  </commentList>
</comments>
</file>

<file path=xl/sharedStrings.xml><?xml version="1.0" encoding="utf-8"?>
<sst xmlns="http://schemas.openxmlformats.org/spreadsheetml/2006/main" count="163" uniqueCount="131">
  <si>
    <t xml:space="preserve">          San Dionisio</t>
  </si>
  <si>
    <t>San Dionisio</t>
  </si>
  <si>
    <t>MUNICIPALIDAD DE SAN DIONISIO</t>
  </si>
  <si>
    <t>DEPARTAMENTO DE USULUTAN,</t>
  </si>
  <si>
    <t>Nº</t>
  </si>
  <si>
    <t>CONCEPTO</t>
  </si>
  <si>
    <t>DEBE</t>
  </si>
  <si>
    <t xml:space="preserve">HABER </t>
  </si>
  <si>
    <t>SALDO</t>
  </si>
  <si>
    <t>SALDO INICIAL</t>
  </si>
  <si>
    <t>INVENTARIO DE BIENES INMUEBLES</t>
  </si>
  <si>
    <t>UN INMUEBLE DE NATURALEZA URBANA, SITUADO EN EL BARRIO LA PARROQUIA, SAN DIONISIO,CON UNA CAPACIDAD SUPERFICIAL DE QUINNIENTOS CINCO PUNTO NOVENTA Y SEIS METROS CUADRADOS (505.96 M2), SU ESTADO LEGAL: TITULO DE PROPIEDAD; ANTECEDENTE MATRICULA # 75041655-00000, FECHA DE INCRIPCION EN EL CENTRO NACIONAL DE REGISTROS, SEGUNDA SECCION DE ORIENTE, VEINTTIRES DE SEPTIEMBRE DE DOS MIL CINCO, CODIGO # 911701-2-3-1-2-02 (ALCALDIA Y CASA COMUNAL)</t>
  </si>
  <si>
    <t>INMUEBLE DE NATURALEZA URBANA SITUADO EN EL BARRIO LA PARROQUIA, SAN DIONISIO, CON UNA CAPACIDAD SUPERFICIAL DE UN MIL OCHOCIENTOS SETANTA Y SEIS PUNTO CERO SIETE METROS CUADRADOS (1,876.07 m2), DICHO INMUEBLE NO ES DOMINANTE NI SIRVIENTE, NI ESTA EN PROINDIVISION ALGUNA, SU ESTADO LEGAL: TITULO DE PROPIEDAD; ANTECEDENTE MATRICULA # 75040607-00000, FECHA DE INCRIPCION EN EL CENTRO NACIONAL DE REGISTROS, SEGUNDA SECCION DE ORIENTE, VEINTTIRES DE SEPTIEMBRE DE DOS MIL CINCO, CODIGO # 911701-2- 3-1-2-01 (PARQUE CENTRAL)</t>
  </si>
  <si>
    <t xml:space="preserve">      Julio Alberto Torres</t>
  </si>
  <si>
    <t xml:space="preserve">      Alcalde Municipal</t>
  </si>
  <si>
    <t>Secretario Municipal</t>
  </si>
  <si>
    <t>TOTAL GENERAL DE BIENES MUEBLES E INMUEBLES</t>
  </si>
  <si>
    <t>TOTAL DE BIENES INMUEBLES AL 31 DIC. 2011</t>
  </si>
  <si>
    <t xml:space="preserve">BIENES INMUEBLES ADQUIRIDOS </t>
  </si>
  <si>
    <t>EDIFICIO DE LA ALCALDIA MUNICIPAL, SITUADO  EN BARRIO EL CENTRO SAN DIONISIO, CON FECHA DE CONSTRUCCION 23 DE DICIEMBRE DE DOS MIL CINCO, CODIGO # 911701-2-1-1-2-01</t>
  </si>
  <si>
    <t>AMPLIACION DE EDIFICIO MUNICIPAL  SEGÚN PROY AMPLIACION DE OFICINAS DE LA ALCALDIA MUNICIPAL DE SAN DIONISIO, SITUADO  EN BARRIO EL CENTRO SAN DIONISIO, CON FECHA DE FINALIZACION DE LA CONSTRUCCION 17 DE SEPTIEMBRE DOS MIL TRECE CODIGO # 911701-2-1-1-2-02</t>
  </si>
  <si>
    <t>Repreciacion</t>
  </si>
  <si>
    <t>inv</t>
  </si>
  <si>
    <t>total inv</t>
  </si>
  <si>
    <t>FOND P</t>
  </si>
  <si>
    <t>DONACION</t>
  </si>
  <si>
    <t>TOTAL</t>
  </si>
  <si>
    <t>UN INMUEBLE DE NATURALEZA RUSTICA, SITUADO EN CANTON MUNDO NUEVO, JURISDICCION DE SAN DIONISIO,CON UNA CAPACIDAD SUPERFICIAL DE VEINTICINCO PUNTO CERO CERO METROS CUADRADOS (25.00 M2), SU ESTADO LEGAL: ESCRITURA PUBLICA; ANTECEDENTE MATRICULA # 75025785-00000, FECHA DE INCRIPCION EN EL CENTRO NACIONAL DE REGISTROS, SEGUNDA SECCION DE ORIENTE, ONCE DE NOVIEMBRE DE DOS MIL CUATRO, CODIGO # 911701-2-1-2-2-03 (LOTE CON POZO PERFORADO PARA AGUA POTABLE)</t>
  </si>
  <si>
    <t>UN INMUEBLE DE NATURALEZA RUSTICA, SITUADO EN CANTON MUNDO NUEVO, JURISDICCION DE SAN DIONISIO,CON UNA CAPACIDAD SUPERFICIAL DE SETECIENTOS CINCUENTA PUNTO CERO CERO METROS CUADRADOS (750.00 M2), SU ESTADO LEGAL: ESCRITURA PUBLICA; ANTECEDENTE MATRICULA # 75026337-00000, FECHA DE INCRIPCION EN EL CENTRO NACIONAL DE REGISTROS, SEGUNDA SECCION DE ORIENTE, DOS DE MARZO DE DOS MIL CINCO, CODIGO # 911701-2-1-2-2-04 (CONSTRUCION DE TANQUE Y POZO DE AGUA POTABLE)</t>
  </si>
  <si>
    <t>UN INMUEBLE DE NATURALEZA URBANA, SITUADO  EN COLONIA ALTOS DE LA CEIBA I , SAN DIONISIO, CON UNA CAPACIDAD SUPERFICIAL DE UN MIL TRECE PUNTO CUARENTA METROS CUADRADOS (1013.40 M2), SU ESTADO LEGAL:  ESCRITURA, ANTECEDENTE DE MATRICULA 75099602-00000, FECHA DE INCRIPCION EN EL CENTRO NACIONAL DE REGISTROS, SEGUNDA SECCION DE ORIENTE, VEINTUINO DE JULIO DE DOS MIL NUEVE, CODIGO # 911701-2-3-1-2-07 (AREA ZONA DE ESCUELA, ZONA VERDE, CEIBA I)</t>
  </si>
  <si>
    <t>UN INMUEBLE DE NATURALEZA URBANA, SITUADO  EN COLONIA ALTOS DE LA CEIBA I , SAN DIONISIO, CON UNA CAPACIDAD SUPERFICIAL DE DOS MIL TRESCIENTOS SETENTA Y NUEVE PUNTO SESENTA Y SIETE METROS CUADRADOS (2,379.67 M2), SU ESTADO LEGAL:  ESCRITURA, ANTECEDENTE DE MATRICULA 75099605-00000, FECHA DE INCRIPCION EN EL CENTRO NACIONAL DE REGISTROS, SEGUNDA SECCION DE ORIENTE, VEINTUINO DE JULIO DE DOS MIL NUEVE, CODIGO # 911701-2-3-1-2-08 (AREA DE ZONA VERDE Nº UNO PARQUE CEIBA 1)</t>
  </si>
  <si>
    <t>UN INMUEBLE DE NATURALEZA URBANA, SITUADO  EN COLONIA ALTOS DE LA CEIBA I , SAN DIONISIO, CON UNA CAPACIDAD SUPERFICIAL DE CIENTO SESENTA Y SIETE PUNTO SETENTA Y UNO METROS CUADRADOS (167.71 M2), SU ESTADO LEGAL:  ESCRITURA, ANTECEDENTE DE MATRICULA 75099601-00000, FECHA DE INCRIPCION EN EL CENTRO NACIONAL DE REGISTROS, SEGUNDA SECCION DE ORIENTE, VEINTUINO DE JULIO DE DOS MIL NUEVE, CODIGO # 911701-2-3-1-1-09 (AREA DE ZONA VERDE Nº DOS EN CEIBA I)</t>
  </si>
  <si>
    <t>UN INMUEBLE DE NATURALEZA URBANA, SITUADO  EN COLONIA ALTOS DE LA CEIBA III , SAN DIONISIO, CON UNA CAPACIDAD SUPERFICIAL DE SEISCIENTOS CUARENTA PUNTO CUARENTA Y UNO METROS CUADRADOS (640.41M2), SU ESTADO LEGAL:  ESCRITURA, ANTECEDENTE DE MATRICULA 75100767-00000, FECHA DE INCRIPCION EN EL CENTRO NACIONAL DE REGISTROS, SEGUNDA SECCION DE ORIENTE, VEINTIOCHO DE AGOSTO DE DOS MIL NUEVE, CODIGO # 911701-2-3-1-1-10 (AREA DE ZONA VERDE EN CEIBA III)</t>
  </si>
  <si>
    <t>UN INMUEBLE DE NATURALEZA RUSTICA, SITUADO  EN CANTON IGLESIA VIEJA, JURISDICCION DE SAN DIONISIO, USULUTAN, CON UNA CAPACIDAD SUPERFICIAL DE CUATROCIENTOS VEINTITRES PUNTO CINCUENTA METROS CUADRADOS (423.50 M2), SU ESTADO LEGAL:  ESCRITURA, ANTECEDENTE DE MATRICULA 75100250-00000, FECHA DE INCRIPCION EN EL CENTRO NACIONAL DE REGISTROS, SEGUNDA SECCION DE ORIENTE, DOCE DE AGOSTO DE DOS MIL NUEVE, CODIGO # 911701-2-1-2-2-11 (CONSTRUCCION DE POZO PARA AGUA POBLE DE ISLAS)</t>
  </si>
  <si>
    <t>UN INMUEBLE DE NATURALEZA RUSTICA, SITUADO  EN ISLA SAN SEBASTIAN EN LA COSTA DEL MAR PACIFICO, JURISDICCION DE SAN DIONISIO, CON UNA CAPACIDAD SUPERFICIAL DE QUINIENTOS VEITUINO PUNTO CERO METROS CUADRADOS (521.00 M2), SU ESTADO LEGAL:  ESCRITURA PUBLICA, ANTECEDENTE DE MATRICULA 75026441-00000, FECHA DE INCRIPCION EN EL CENTRO NACIONAL DE REGISTROS, SEGUNDA SECCION DE ORIENTE, OCHO DE DICIEMBRE DE DOS MIL CUATRO, CODIGO # 911701-2-1-2-2-12 (RESTAURANTE ECOTURISTICO)</t>
  </si>
  <si>
    <t xml:space="preserve">Benjamin Ramos Martinez </t>
  </si>
  <si>
    <t>sfware</t>
  </si>
  <si>
    <t>dif.  No reg</t>
  </si>
  <si>
    <t>donaciones</t>
  </si>
  <si>
    <t>1</t>
  </si>
  <si>
    <t>DEPRECIACION</t>
  </si>
  <si>
    <t>FR 109</t>
  </si>
  <si>
    <t>2</t>
  </si>
  <si>
    <t>3</t>
  </si>
  <si>
    <t>4</t>
  </si>
  <si>
    <t>5</t>
  </si>
  <si>
    <t xml:space="preserve">ADICIONAR BIENES </t>
  </si>
  <si>
    <t>6</t>
  </si>
  <si>
    <t>7</t>
  </si>
  <si>
    <t>F. PROPIOS</t>
  </si>
  <si>
    <t>8</t>
  </si>
  <si>
    <t>FR 25%</t>
  </si>
  <si>
    <t>9</t>
  </si>
  <si>
    <t>Reg. Gasto ej. Ant</t>
  </si>
  <si>
    <t>Reg. Ing ej. Ant</t>
  </si>
  <si>
    <t>dep inst corr</t>
  </si>
  <si>
    <t>pda inicial</t>
  </si>
  <si>
    <t>dep inst 25%</t>
  </si>
  <si>
    <t>dep inst 75%</t>
  </si>
  <si>
    <t>corregido</t>
  </si>
  <si>
    <t>pda. Inic 75%</t>
  </si>
  <si>
    <t>pda. Inic 25%</t>
  </si>
  <si>
    <t>dep inst f. prop</t>
  </si>
  <si>
    <t>pda. Inic f. prop</t>
  </si>
  <si>
    <t>dep inst donac</t>
  </si>
  <si>
    <t>pda. Inic donac</t>
  </si>
  <si>
    <t>dep inst FR 109</t>
  </si>
  <si>
    <t>pda. Inic FR109</t>
  </si>
  <si>
    <r>
      <t xml:space="preserve">UN INMUEBLE DE NATURALEZA URBANA, SITUADO  EN COLONIA ALTOS DE LA CEIBA II , SAN DIONISIO, CON UNA CAPACIDAD SUPERFICIAL DE DIEZ MIL OCHOCIENTOS NOVENTA Y CINCO PUNTO CERO CERO METROS CUADRADOS (10,895.00 M2), SU ESTADO LEGAL:  SE ENCUENTRA ACTUALMENTE REGISTRADO JUNTO A LA PORCION TOTAL DE LA LOTIFICACION BAJO EL Nº DE MATRICULA </t>
    </r>
    <r>
      <rPr>
        <b/>
        <sz val="9"/>
        <color rgb="FFFF0000"/>
        <rFont val="Arial"/>
        <family val="2"/>
      </rPr>
      <t>75055982</t>
    </r>
    <r>
      <rPr>
        <sz val="9"/>
        <rFont val="Arial"/>
        <family val="2"/>
      </rPr>
      <t>, CODIGO # 911701-2-1-1-2-05 (ZONA VERDE MINI ESTADIO MUNICIPAL)</t>
    </r>
  </si>
  <si>
    <r>
      <t xml:space="preserve">UN INMUEBLE DE NATURALEZA URBANA, SITUADO  EN COLONIA ALTOS DE LA CEIBA II , SAN DIONISIO, CON UNA CAPACIDAD SUPERFICIAL DE UN MIL DOSCIENTOS SETENTA Y UNO PUNTO SESENTA Y SEIS METROS CUADRADOS (1,271.66 M2), SU ESTADO LEGAL:  SE ENCUENTRA ACTUALMENTE REGISTRADO JUNTO A LA PORCION TOTAL DE LA LOTIFICACION BAJO EL Nº DE MATRICULA </t>
    </r>
    <r>
      <rPr>
        <b/>
        <sz val="9"/>
        <color rgb="FFFF0000"/>
        <rFont val="Arial"/>
        <family val="2"/>
      </rPr>
      <t>75055981</t>
    </r>
    <r>
      <rPr>
        <sz val="9"/>
        <rFont val="Arial"/>
        <family val="2"/>
      </rPr>
      <t>, CODIGO # 911701-2-1-1-2-06 (AREA DE ESCUELA O EQUIPAMIENTO SOCIAL CONTIGUO A MINI ESTADIO)</t>
    </r>
  </si>
  <si>
    <t>donacion</t>
  </si>
  <si>
    <t>sumatoria biens</t>
  </si>
  <si>
    <t>total bienes</t>
  </si>
  <si>
    <t>CONDENSADOR DE AIRE  MINI SPLIX DE 18,000 BTU, MARCA COMFORSTAR  COLOR MARFIL, ADQUIRIDO EL DIA 15 DE FEBRERO DE 2016 CON EL PROYECTO AMPLIACION DE ARCHIVO GENERAL ALCALDIA MUNICIPAL SAN DIONISIO, UBICADO EN LA UNIDAD DE ARCHIVO GENERAL,  ASIGNADO AL ENCARGADO DE DICHA UNIDAD, CODIGO 911717-1-1-05-01-01, VALORADO EN ..........</t>
  </si>
  <si>
    <t>EVAPORADOR DE AIRE MINI SPLIX DE 18,000 BTU, MARCA COMFORSTAR, COLOR MARFIL,ADQUIRIDO EL DIA 15 DE FEBRERO DE 2016 CON EL PROYECTO AMPLIACION DE ARCHIVO GENERAL ALCALDIA MUNICIPAL SAN DIONISIO, UBICADO EN LA UNIDAD DE ARCHIVO GENERAL,  ASIGNADO AL ENCARGADO DE DICHA UNIDAD, CODIGO 911717-1-1-05-02-01, VALORADO EN ..........</t>
  </si>
  <si>
    <t>CONDENSADOR DE AIRE  MINI SPLIT DE 12,000 BTU, MARCA COMFORTSTAR COLOR BLANCO ADQUIRIDO EL DIA 15 DE FEBRERO DE 2016 CON EL PROYECTO CONSTRUCCION DE ARCHIVO GENERAL DE ALCALDIA MUNICIPAL DE SAN DIONSIO UBICADO EN LA UNIDAD DE ARCHIVO INSTITUCIONAL ASIGNADO AL ENC DE ARCHIVO, CODIGO 911717-1-1-05-01-02, VALORADO EN ..........</t>
  </si>
  <si>
    <t>EVAPORADOR DE AIRE  MINI SPLIT DE 12,000 BTU, MARCA COMFORTSTAR COLOR BLANCO ADQUIRIDO EL DIA 15 DE FEBRERO DE 2016 CON EL PROYECTO CONSTRUCCION DE ARCHIVO GENERAL DE ALCALDIA MUNICIPAL DE SAN DIONSIO UBICADO EN LA UNIDAD DE ARCHIVO INSTITUCIONAL ASIGNADO AL ENC DE ARCHIVO, CODIGO 911717-1-1-05-02-02, VALORADO EN ..........</t>
  </si>
  <si>
    <t>CONSTRUCION DE ARCHIVO INSTITUCIONAL DE LA ALCALDIA MUNICIPASL DE SAN DIONISIO  SEGÚN PROY CONSTRUCION DE ARCHIVO...., SITUADO  EN BARRIO EL CENTRO SAN DIONISIO, CON FECHA DE FINALIZACION DE LA CONSTRUCCION 26 DE FEBRERO DE DOS MIL DIECISEIS # 911701-2-1-1-2-03</t>
  </si>
  <si>
    <t>PFGL FR 109</t>
  </si>
  <si>
    <t>DEPRECIACION AL 31 DICIEMBRE 2016 POR FF Y FR</t>
  </si>
  <si>
    <t>BIENES MUEBLES ADQUIRIDOS EN PROYECTOS 2,016</t>
  </si>
  <si>
    <t>EQUIPO TERMONEBULIZADOR SUPER-HAWK, SERIE No. 13191 PARA FUMIGACIÓN, COMPRADO CON FONDOS DEL PROYECTO PREVENCION DE ENFERMEDADES TRANSMITIDAS POR EL ZANCUDO EL DÍA 27 DE SEPTIEMBRE DE 2016, UBICADO EN BODEGA DE ESTA OFICINA, ASIGNADA AL SÍNDICO MUNICIPAL. CÓDIGO 911704-1-1-10-05-02, VALORADA EN.</t>
  </si>
  <si>
    <t xml:space="preserve">RELOJ MARCADOR DE HUELLA DIGITAL, CON SISTEMA DE SEGURIDAD CONTROL DE ACCESO , MARCA ACCESS PRO, COMPRADA EL  17 DE AGOSTO DE 2,016 UBICADO CONTIGUO A LA AMPLIACION DE LA ALCALDIA MUNICIPAL   ASIGNADO A ENC. DE CONTABILIDAD, . CÓDIGO 911706-1-1-05-05-01, VALORADO EN…………... </t>
  </si>
  <si>
    <t>TOTAL DE BIENES NO INCORPORADOS AL SAFIM</t>
  </si>
  <si>
    <t xml:space="preserve">MESA DE REUNIONES TIPO U DE MADERA, EN PROY MODIFICACION DE INFRAESTRUCTURA DE ALCALDIA MUNICIPAL SD, COMPRADA EL 08 DE ABRIL 2,016,Y UBICADA EN LA SALA DE REUNIONES, ASIGNADA AL CONCEJO MPAL, CÓDIGO 911701-1-1-01-14-03, VALORADA EN…... </t>
  </si>
  <si>
    <t xml:space="preserve">dep. </t>
  </si>
  <si>
    <t>BIENES NO REG SAFIM</t>
  </si>
  <si>
    <t>BIENES MUEBLES ADQUIRIDOS EN donacion 2,016</t>
  </si>
  <si>
    <r>
      <t>COMPUTADORA MARCA HP, CLIENTE LIVIANO,</t>
    </r>
    <r>
      <rPr>
        <sz val="10"/>
        <color rgb="FFC00000"/>
        <rFont val="Arial"/>
        <family val="2"/>
      </rPr>
      <t xml:space="preserve"> </t>
    </r>
    <r>
      <rPr>
        <sz val="10"/>
        <rFont val="Arial"/>
        <family val="2"/>
      </rPr>
      <t>DONADA POR PROYECTO FORTALECIMIENTO  DE GOBIERNOS LOCALES (PFGL) A ESTA MUNICIPALIDAD CON FECHA DE RECEPCION 30 DE ABRIL DE 2014, Y EL ACTA DE DONACION CON FECHA QUINCE DE ABRIL DE 2016, UBICADA EN EL PASILLO DE ENTRADA DE LA ALCALDÍA, ASIGNADA AL ENCARGADO DE LA UNIDAD DE ACCESO A LA INFORMACION, CODIGO 911715-1-3-02-01-02  VALORADA EN...........</t>
    </r>
  </si>
  <si>
    <t>MONITOR COLOR NEGRO, MARCA HP, SERIE CNC4020MYB, DONADA POR PROYECTO FORTALECIMIENTO  DE GOBIERNOS LOCALES (PFGL) A ESTA MUNICIPALIDAD CON FECHA DE RECEPCION 30 DE ABRIL DE 2014, Y EL ACTA DE DONACION CON FECHA QUINCE DE ABRIL DE 2016, UBICADA EN EL PASILLO DE ENTRADA DE LA ALCALDÍA, ASIGNADA AL ENCARGADO DE LA UNIDAD DE ACCESO A LA INFORMACION, CODIGO 911715-1-3-02-02-02 VALORADO EN.............</t>
  </si>
  <si>
    <t>TECLADO HP</t>
  </si>
  <si>
    <t>MOTOGUADAÑA MARCA STIHL FS-280, 2.6 HP SERIE 366419687, COMPRADA EL DIECINUEVE DE MAYO DE DOS MIL DIECISEIS, CON FONDOS DEL PROYECTO FOMENTO AL DEPORTE, UBICADA EN BODEGA DE ESTA MUNICIPALIDAD, ASIGNADA AL ENC. DE MANTENIMIENTO, CÓDIGO 911714-1-1-10-03-02,.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</si>
  <si>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911717-1-1-01-08-01,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</si>
  <si>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911717-1-1-01-08-02,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</si>
  <si>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911717-1-1-01-08-03,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</si>
  <si>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911717-1-1-01-08-04,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</si>
  <si>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911717-1-1-01-08-05,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</si>
  <si>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911717-1-1-01-08-07,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</si>
  <si>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911717-1-1-01-08-08,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</si>
  <si>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911717-1-1-01-08-09,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</si>
  <si>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911717-1-1-01-08-10,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</si>
  <si>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911717-1-1-01-08-11,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</si>
  <si>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911717-1-1-01-08-12,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</si>
  <si>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911717-1-1-01-08-13,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</si>
  <si>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911717-1-1-01-08-14,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</si>
  <si>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911717-1-1-01-08-15, VALORADO EN</t>
  </si>
  <si>
    <t>EXTINTOR MARCA COMBAT FIRE, 10 LBS.QUIMICO ABC, COLOR ROJO, ADQUIRIDO EL DIA 15 DE FEBRERO DE 2016 CON EL PROYECTO CONSTRUCCION DE ARCHIVO GENERAL ALCALDIA MUNICIPAL SAN DIONISIO, UBICADO EN LA UNIDAD DE ARCHIVO GENERAL,  ASIGNADO AL ENCARGADO DE DICHA UNIDAD,  CODIGO 911717-1-1-16-01-01 VALORADO EN ……………………………</t>
  </si>
  <si>
    <t>EXTINTOR MARCA COMBAT FIRE, 10 LBS.QUIMICO ABC, COLOR ROJO, ADQUIRIDO EL DIA 15 DE FEBRERO DE 2016 CON EL PROYECTO CONSTRUCCION DE ARCHIVO GENERAL ALCALDIA MUNICIPAL SAN DIONISIO, UBICADO EN LA UNIDAD DE ARCHIVO GENERAL,  ASIGNADO AL ENCARGADO DE DICHA UNIDAD,  CODIGO 911717-1-1-16-01-02 VALORADO EN ……………………………</t>
  </si>
  <si>
    <t>SILLA TIPO SECRETARIAL GIRATORIA CON RESPALDO DE MAYA Y PEDESTAL DE ACERO, COLOR NEGRO, ADQUIRIDA EL DIA 15 DE FEBRERO DE 2016 CON EL PROYECTO CONSTRUCCION DE ARCHIVO GENERAL ALCALDIA MUNICIPAL SAN DIONISIO, UBICADO EN LA UNIDAD DE ARCHIVO GENERAL,  ASIGNADO AL ENCARGADO DE DICHA UNIDAD, CODIGO  911717-1-1-01-17-01, VALORADO EN …</t>
  </si>
  <si>
    <t>SILLA TIPO SECRETARIAL GIRATORIA CON RESPALDO DE MAYA Y PEDESTAL DE ACERO, COLOR NEGRO, ADQUIRIDA EL DIA 15 DE FEBRERO DE 2016 CON EL PROYECTO CONSTRUCCION DE ARCHIVO GENERAL ALCALDIA MUNICIPAL SAN DIONISIO, UBICADO EN LA UNIDAD DE ARCHIVO GENERAL,  ASIGNADO AL ENCARGADO DE DICHA UNIDAD, CODIGO  911717-1-1-01-17-02, VALORADO EN …</t>
  </si>
  <si>
    <t>SILLA TIPO SECRETARIAL GIRATORIA CON RESPALDO DE MAYA Y PEDESTAL DE ACERO, COLOR NEGRO, ADQUIRIDA EL DIA 15 DE FEBRERO DE 2016 CON EL PROYECTO CONSTRUCCION DE ARCHIVO GENERAL ALCALDIA MUNICIPAL SAN DIONISIO, UBICADO EN LA UNIDAD DE ARCHIVO GENERAL,  ASIGNADO AL ENCARGADO DE DICHA UNIDAD, CODIGO  911717-1-1-01-17-03, VALORADO EN …</t>
  </si>
  <si>
    <t>ESCRITORIO EJECUTIVO TIPO L, MADERA Y LAMINA, COLOR CAFÉ Y NEGRO, DE 1.75 X 0.65, ADQUIRIDO EL DIA 15 DE FEBRERO DE 2016 CON EL PROYECTO CONSTRUCCION DE ARCHIVO GENERAL ALCALDIA MUNICIPAL SAN DIONISIO, UBICADO EN LA UNIDAD DE ARCHIVO GENERAL,  ASIGNADO AL ENCARGADO DE DICHA UNIDAD, CODIGO 911717-1-1-01-09-01, VALORADO EN .........................................</t>
  </si>
  <si>
    <r>
      <t>MAQUINA CORTA GRAMA MARCA POULAN, COLOR NARANJA</t>
    </r>
    <r>
      <rPr>
        <sz val="9"/>
        <color rgb="FFC00000"/>
        <rFont val="Arial"/>
        <family val="2"/>
      </rPr>
      <t xml:space="preserve">; </t>
    </r>
    <r>
      <rPr>
        <sz val="9"/>
        <rFont val="Arial"/>
        <family val="2"/>
      </rPr>
      <t>DE 6HP, COMPRADA EL VEINTIDOS DE ABRIL DE 2016, EN PROY FOMENTO AL DEPORTE, UBICADA EN BODEGA DE ESTA ALCALDIA MUNICIPAL, ASIGNADA AL ENC. DE MANTENIMIENTO, CÓDIGO 911714-1-1-10-02-05 VALORADA EN</t>
    </r>
  </si>
  <si>
    <t>SILLA SECRETARIAL CON MALLA Y CON BRAZOZ, BASE DE HIERRO CON CINCO RODOS INCLINACION DE RESPALDOS, COLOR NEGRO COMPRADAS EL 29 DE AGOSTO DEL 2016, UBICADA EN LA SALA DE REUNIONES, ASIGNADA AL CONCEJO MUNICIPAL, CODIGO 911701-1-1-01-17-01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</si>
  <si>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911701-1-1-01-17-02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</si>
  <si>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911701-1-1-01-17-03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</si>
  <si>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911701-1-1-01-17-04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</si>
  <si>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911701-1-1-01-17-05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</si>
  <si>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911701-1-1-01-17-06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</si>
  <si>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911701-1-1-01-17-07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</si>
  <si>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911701-1-1-01-17-08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</si>
  <si>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911701-1-1-01-17-09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</si>
  <si>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911701-1-1-01-17-10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</si>
  <si>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911701-1-1-01-17-11 (PROY MODIFICACION DE INFRAEST ALCALDIA MPAL.)  VALORADA EN.........................</t>
  </si>
  <si>
    <t>AUMENTO AL VALOR DE EDIFICIO DE LA ALCALDIA MUNICIPAL POR MEJORAS REALIZAS EN PROYECTO MEJORANIENTO DE INFRAESTRUCTURA DE ALCALDIA MUNICIPAL, SITUADO  EN BARRIO EL CENTRO SAN DIONISIO,  FECHA DE MEJORAS REALIZADAS TREINTA Y UNO DE DICEIMBRE DE 2017, CODIGO # 911701-2-1-1-2-01</t>
  </si>
  <si>
    <t>SAFIM</t>
  </si>
  <si>
    <t>total Safim</t>
  </si>
  <si>
    <t>UN INMUEBLE DE NATURALEZA RUSTICA, SITUADO CONTIGUO AL CEMENTERIO MUNICIPAL , JURISDICCION DE SAN DIONISIO, CON UNA CAPACIDAD SUPERFICIAL DE DOS MANZANAS DE TERRENO, SU ESTADO LEGAL EN TRAMITE DE REGISTRO:FECHA DE ADQUISICION 16 DE OCTUBRE DE 2017, CODIGO  911701-2-1-1-1-13</t>
  </si>
  <si>
    <t>software</t>
  </si>
  <si>
    <t>pendiente de ingresar a safim</t>
  </si>
  <si>
    <t>LEVANTADO AL 31 DE DICIEMBRE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</si>
</sst>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_(&quot;$&quot;* #,##0.00_);_(&quot;$&quot;* \(#,##0.00\);_(&quot;$&quot;* &quot;-&quot;??_);_(@_)"/>
    <numFmt numFmtId="165" formatCode="_([$$-440A]* #,##0.00_);_([$$-440A]* \(#,##0.00\);_([$$-440A]* &quot;-&quot;??_);_(@_)"/>
    <numFmt numFmtId="166" formatCode="_-[$$-440A]* #,##0.00_ ;_-[$$-440A]* \-#,##0.00\ ;_-[$$-440A]* &quot;-&quot;??_ ;_-@_ "/>
    <numFmt numFmtId="167" formatCode="_-[$$-440A]* #,##0.00_-;\-[$$-440A]* #,##0.00_-;_-[$$-440A]* &quot;-&quot;??_-;_-@_-"/>
  </numFmts>
  <fonts count="30" x14ac:knownFonts="1">
    <font>
      <sz val="10"/>
      <name val="Arial"/>
    </font>
    <font>
      <sz val="8"/>
      <name val="Arial"/>
      <family val="2"/>
    </font>
    <font>
      <b/>
      <sz val="10"/>
      <name val="Arial"/>
      <family val="2"/>
    </font>
    <font>
      <b/>
      <u/>
      <sz val="10"/>
      <name val="Arial"/>
      <family val="2"/>
    </font>
    <font>
      <sz val="12"/>
      <name val="Arial"/>
      <family val="2"/>
    </font>
    <font>
      <sz val="10"/>
      <name val="Arial"/>
      <family val="2"/>
    </font>
    <font>
      <b/>
      <sz val="9"/>
      <name val="Arial"/>
      <family val="2"/>
    </font>
    <font>
      <sz val="9"/>
      <name val="Arial"/>
      <family val="2"/>
    </font>
    <font>
      <b/>
      <u/>
      <sz val="9"/>
      <name val="Arial"/>
      <family val="2"/>
    </font>
    <font>
      <b/>
      <sz val="11"/>
      <name val="Arial"/>
      <family val="2"/>
    </font>
    <font>
      <sz val="11"/>
      <name val="Arial"/>
      <family val="2"/>
    </font>
    <font>
      <sz val="10"/>
      <name val="Arial"/>
      <family val="2"/>
    </font>
    <font>
      <b/>
      <sz val="9"/>
      <color rgb="FFFF0000"/>
      <name val="Arial"/>
      <family val="2"/>
    </font>
    <font>
      <sz val="10"/>
      <color rgb="FFFF0000"/>
      <name val="Arial"/>
      <family val="2"/>
    </font>
    <font>
      <sz val="7"/>
      <name val="Arial"/>
      <family val="2"/>
    </font>
    <font>
      <sz val="8"/>
      <color indexed="81"/>
      <name val="Tahoma"/>
      <family val="2"/>
    </font>
    <font>
      <b/>
      <sz val="8"/>
      <color indexed="81"/>
      <name val="Tahoma"/>
      <family val="2"/>
    </font>
    <font>
      <sz val="9"/>
      <color theme="3"/>
      <name val="Arial"/>
      <family val="2"/>
    </font>
    <font>
      <sz val="10"/>
      <color theme="3"/>
      <name val="Arial"/>
      <family val="2"/>
    </font>
    <font>
      <b/>
      <sz val="9"/>
      <color theme="3"/>
      <name val="Arial"/>
      <family val="2"/>
    </font>
    <font>
      <b/>
      <i/>
      <sz val="10"/>
      <name val="Arial"/>
      <family val="2"/>
    </font>
    <font>
      <sz val="8"/>
      <color theme="3"/>
      <name val="Arial"/>
      <family val="2"/>
    </font>
    <font>
      <sz val="8"/>
      <color rgb="FFFF0000"/>
      <name val="Arial"/>
      <family val="2"/>
    </font>
    <font>
      <sz val="16"/>
      <name val="Arial"/>
      <family val="2"/>
    </font>
    <font>
      <u/>
      <sz val="10"/>
      <name val="Arial"/>
      <family val="2"/>
    </font>
    <font>
      <b/>
      <sz val="8"/>
      <name val="Arial"/>
      <family val="2"/>
    </font>
    <font>
      <sz val="9"/>
      <color indexed="81"/>
      <name val="Tahoma"/>
      <family val="2"/>
    </font>
    <font>
      <b/>
      <sz val="9"/>
      <color indexed="81"/>
      <name val="Tahoma"/>
      <family val="2"/>
    </font>
    <font>
      <sz val="10"/>
      <color rgb="FFC00000"/>
      <name val="Arial"/>
      <family val="2"/>
    </font>
    <font>
      <sz val="9"/>
      <color rgb="FFC00000"/>
      <name val="Arial"/>
      <family val="2"/>
    </font>
  </fonts>
  <fills count="14">
    <fill>
      <patternFill patternType="none"/>
    </fill>
    <fill>
      <patternFill patternType="gray125"/>
    </fill>
    <fill>
      <patternFill patternType="solid">
        <fgColor indexed="40"/>
        <bgColor indexed="64"/>
      </patternFill>
    </fill>
    <fill>
      <patternFill patternType="solid">
        <fgColor theme="0"/>
        <bgColor indexed="64"/>
      </patternFill>
    </fill>
    <fill>
      <patternFill patternType="solid">
        <fgColor theme="2" tint="-9.9978637043366805E-2"/>
        <bgColor indexed="64"/>
      </patternFill>
    </fill>
    <fill>
      <patternFill patternType="solid">
        <fgColor rgb="FFDDD9C3"/>
        <bgColor indexed="64"/>
      </patternFill>
    </fill>
    <fill>
      <patternFill patternType="solid">
        <fgColor theme="5"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rgb="FFFFFF00"/>
        <bgColor indexed="64"/>
      </patternFill>
    </fill>
    <fill>
      <patternFill patternType="solid">
        <fgColor theme="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3"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s>
  <cellStyleXfs count="2">
    <xf numFmtId="0" fontId="0" fillId="0" borderId="0"/>
    <xf numFmtId="44" fontId="11" fillId="0" borderId="0" applyFont="0" applyFill="0" applyBorder="0" applyAlignment="0" applyProtection="0"/>
  </cellStyleXfs>
  <cellXfs count="344">
    <xf numFmtId="0" fontId="0" fillId="0" borderId="0" xfId="0"/>
    <xf numFmtId="0" fontId="7" fillId="0" borderId="3" xfId="0" applyFont="1" applyBorder="1" applyAlignment="1">
      <alignment horizontal="center" vertical="center" wrapText="1"/>
    </xf>
    <xf numFmtId="165" fontId="7" fillId="0" borderId="1" xfId="0" applyNumberFormat="1" applyFont="1" applyBorder="1"/>
    <xf numFmtId="0" fontId="5" fillId="0" borderId="0" xfId="0" applyFont="1"/>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xf>
    <xf numFmtId="0" fontId="7" fillId="0" borderId="0" xfId="0" applyFont="1" applyBorder="1" applyAlignment="1">
      <alignment horizontal="center" vertical="center" wrapText="1"/>
    </xf>
    <xf numFmtId="0" fontId="0" fillId="0" borderId="0" xfId="0" applyFill="1"/>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65" fontId="7" fillId="0" borderId="1" xfId="0" applyNumberFormat="1" applyFont="1" applyBorder="1" applyAlignment="1">
      <alignment vertical="center"/>
    </xf>
    <xf numFmtId="165" fontId="7" fillId="0" borderId="1" xfId="0" applyNumberFormat="1" applyFont="1" applyFill="1" applyBorder="1" applyAlignment="1">
      <alignment vertical="center"/>
    </xf>
    <xf numFmtId="165" fontId="6" fillId="0" borderId="1" xfId="0" applyNumberFormat="1" applyFont="1" applyBorder="1" applyAlignment="1">
      <alignment vertical="center"/>
    </xf>
    <xf numFmtId="0" fontId="7" fillId="0" borderId="3" xfId="0" applyFont="1" applyFill="1" applyBorder="1" applyAlignment="1">
      <alignment horizontal="center" vertical="center" wrapText="1"/>
    </xf>
    <xf numFmtId="0" fontId="6" fillId="0" borderId="1" xfId="0" applyFont="1" applyFill="1" applyBorder="1" applyAlignment="1">
      <alignment wrapText="1"/>
    </xf>
    <xf numFmtId="0" fontId="0" fillId="0" borderId="0" xfId="0" applyBorder="1"/>
    <xf numFmtId="0" fontId="9" fillId="0" borderId="1" xfId="0" applyFont="1" applyFill="1" applyBorder="1" applyAlignment="1">
      <alignment horizontal="left" vertical="center"/>
    </xf>
    <xf numFmtId="0" fontId="3" fillId="0" borderId="1" xfId="0" applyFont="1" applyFill="1" applyBorder="1" applyAlignment="1">
      <alignment horizontal="left" vertical="center"/>
    </xf>
    <xf numFmtId="0" fontId="2" fillId="0" borderId="1" xfId="0" applyFont="1" applyFill="1" applyBorder="1" applyAlignment="1">
      <alignment horizontal="left" vertical="center"/>
    </xf>
    <xf numFmtId="0" fontId="6" fillId="0" borderId="1" xfId="0" applyFont="1" applyFill="1" applyBorder="1" applyAlignment="1">
      <alignment horizontal="left" vertical="center"/>
    </xf>
    <xf numFmtId="0" fontId="0" fillId="0" borderId="0" xfId="0" applyFill="1" applyBorder="1" applyAlignment="1">
      <alignment horizontal="left" vertical="center" wrapText="1"/>
    </xf>
    <xf numFmtId="0" fontId="3" fillId="0" borderId="0" xfId="0" applyFont="1" applyFill="1" applyBorder="1" applyAlignment="1">
      <alignment horizontal="left" vertical="center"/>
    </xf>
    <xf numFmtId="0" fontId="6"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1" xfId="0" applyBorder="1"/>
    <xf numFmtId="0" fontId="0" fillId="0" borderId="0" xfId="0" applyAlignment="1">
      <alignment horizontal="center" vertical="center"/>
    </xf>
    <xf numFmtId="0" fontId="6" fillId="0" borderId="1" xfId="0" applyFont="1" applyFill="1" applyBorder="1" applyAlignment="1">
      <alignment vertical="center" wrapText="1"/>
    </xf>
    <xf numFmtId="0" fontId="9" fillId="0" borderId="1" xfId="0" applyFont="1" applyFill="1" applyBorder="1" applyAlignment="1">
      <alignment horizontal="center" vertical="center"/>
    </xf>
    <xf numFmtId="0" fontId="6" fillId="0" borderId="1" xfId="0" applyFont="1" applyFill="1" applyBorder="1" applyAlignment="1">
      <alignment horizontal="center" vertical="center"/>
    </xf>
    <xf numFmtId="165" fontId="6" fillId="0" borderId="1" xfId="0" applyNumberFormat="1" applyFont="1" applyFill="1" applyBorder="1" applyAlignment="1">
      <alignment vertical="center"/>
    </xf>
    <xf numFmtId="0" fontId="7"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Fill="1" applyBorder="1" applyAlignment="1">
      <alignment horizontal="center" vertical="center" wrapText="1"/>
    </xf>
    <xf numFmtId="165" fontId="7" fillId="0"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165" fontId="7" fillId="0" borderId="0" xfId="0" applyNumberFormat="1" applyFont="1" applyFill="1" applyBorder="1" applyAlignment="1">
      <alignment vertical="center"/>
    </xf>
    <xf numFmtId="0" fontId="6"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ill="1" applyAlignment="1">
      <alignment horizontal="left" vertical="center" wrapText="1"/>
    </xf>
    <xf numFmtId="0" fontId="7" fillId="0" borderId="0" xfId="0" applyFont="1" applyFill="1" applyBorder="1" applyAlignment="1">
      <alignment horizontal="left" vertical="center" wrapText="1"/>
    </xf>
    <xf numFmtId="0" fontId="0" fillId="0" borderId="0" xfId="0" applyFill="1" applyAlignment="1">
      <alignment horizontal="left" vertical="center"/>
    </xf>
    <xf numFmtId="165" fontId="2" fillId="0" borderId="1" xfId="0" applyNumberFormat="1" applyFont="1" applyFill="1" applyBorder="1" applyAlignment="1">
      <alignment horizontal="center"/>
    </xf>
    <xf numFmtId="0" fontId="6" fillId="0" borderId="1" xfId="0" applyFont="1" applyFill="1" applyBorder="1" applyAlignment="1">
      <alignment horizontal="center" vertical="center" wrapText="1"/>
    </xf>
    <xf numFmtId="165" fontId="7" fillId="0" borderId="1" xfId="0" applyNumberFormat="1" applyFont="1" applyBorder="1" applyAlignment="1"/>
    <xf numFmtId="165" fontId="7" fillId="0" borderId="6" xfId="0" applyNumberFormat="1" applyFont="1" applyBorder="1" applyAlignment="1"/>
    <xf numFmtId="165" fontId="2" fillId="0" borderId="1" xfId="0" applyNumberFormat="1" applyFont="1" applyBorder="1"/>
    <xf numFmtId="0" fontId="7" fillId="3" borderId="1" xfId="0" applyFont="1" applyFill="1" applyBorder="1" applyAlignment="1">
      <alignment horizontal="left" vertical="center" wrapText="1"/>
    </xf>
    <xf numFmtId="165" fontId="6" fillId="0" borderId="6" xfId="0" applyNumberFormat="1" applyFont="1" applyBorder="1" applyAlignment="1">
      <alignment vertical="center"/>
    </xf>
    <xf numFmtId="0" fontId="7" fillId="0" borderId="1" xfId="0" applyFont="1" applyBorder="1" applyAlignment="1">
      <alignment horizontal="center" vertical="center"/>
    </xf>
    <xf numFmtId="0" fontId="6" fillId="0" borderId="0" xfId="0" applyFont="1" applyFill="1" applyBorder="1" applyAlignment="1">
      <alignment wrapText="1"/>
    </xf>
    <xf numFmtId="0" fontId="5" fillId="0" borderId="0"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165" fontId="6" fillId="0" borderId="1" xfId="0" applyNumberFormat="1" applyFont="1" applyFill="1" applyBorder="1" applyAlignment="1">
      <alignment horizontal="center"/>
    </xf>
    <xf numFmtId="0" fontId="6" fillId="0" borderId="0" xfId="0" applyFont="1" applyFill="1" applyBorder="1" applyAlignment="1">
      <alignment vertical="center" wrapText="1"/>
    </xf>
    <xf numFmtId="0" fontId="5" fillId="0" borderId="1" xfId="0" applyNumberFormat="1" applyFont="1" applyFill="1" applyBorder="1" applyAlignment="1">
      <alignment horizontal="left" vertical="center" wrapText="1"/>
    </xf>
    <xf numFmtId="0" fontId="5" fillId="0" borderId="3" xfId="0" applyFont="1" applyFill="1" applyBorder="1" applyAlignment="1">
      <alignment horizontal="center" vertical="center"/>
    </xf>
    <xf numFmtId="165" fontId="5" fillId="0" borderId="1" xfId="0" applyNumberFormat="1" applyFont="1" applyFill="1" applyBorder="1" applyAlignment="1">
      <alignment vertical="center" wrapText="1"/>
    </xf>
    <xf numFmtId="0" fontId="7" fillId="0" borderId="7" xfId="0" applyFont="1" applyFill="1" applyBorder="1" applyAlignment="1">
      <alignment horizontal="center" vertical="center" wrapText="1"/>
    </xf>
    <xf numFmtId="0" fontId="7" fillId="0" borderId="0" xfId="0" applyFont="1" applyAlignment="1">
      <alignment horizontal="center"/>
    </xf>
    <xf numFmtId="0" fontId="9" fillId="0" borderId="1" xfId="0" applyFont="1" applyFill="1" applyBorder="1" applyAlignment="1">
      <alignment horizontal="center"/>
    </xf>
    <xf numFmtId="165" fontId="7" fillId="0" borderId="1" xfId="0" applyNumberFormat="1" applyFont="1" applyFill="1" applyBorder="1" applyAlignment="1"/>
    <xf numFmtId="0" fontId="0" fillId="0" borderId="0" xfId="0" applyAlignment="1"/>
    <xf numFmtId="165" fontId="6" fillId="0" borderId="1" xfId="0" applyNumberFormat="1" applyFont="1" applyBorder="1" applyAlignment="1"/>
    <xf numFmtId="165" fontId="6" fillId="0" borderId="0" xfId="0" applyNumberFormat="1" applyFont="1" applyBorder="1" applyAlignment="1"/>
    <xf numFmtId="165" fontId="7" fillId="0" borderId="0" xfId="0" applyNumberFormat="1" applyFont="1" applyBorder="1" applyAlignment="1"/>
    <xf numFmtId="0" fontId="0" fillId="0" borderId="1" xfId="0" applyBorder="1" applyAlignment="1"/>
    <xf numFmtId="165" fontId="2" fillId="0" borderId="0" xfId="0" applyNumberFormat="1" applyFont="1" applyBorder="1" applyAlignment="1"/>
    <xf numFmtId="165" fontId="0" fillId="0" borderId="0" xfId="0" applyNumberFormat="1" applyBorder="1" applyAlignment="1"/>
    <xf numFmtId="0" fontId="6" fillId="0" borderId="1" xfId="0" applyFont="1" applyFill="1" applyBorder="1" applyAlignment="1">
      <alignment horizontal="center"/>
    </xf>
    <xf numFmtId="165" fontId="6" fillId="0" borderId="1" xfId="0" applyNumberFormat="1" applyFont="1" applyFill="1" applyBorder="1" applyAlignment="1"/>
    <xf numFmtId="165" fontId="2" fillId="0" borderId="1" xfId="0" applyNumberFormat="1" applyFont="1" applyBorder="1" applyAlignment="1"/>
    <xf numFmtId="165" fontId="6" fillId="0" borderId="0" xfId="0" applyNumberFormat="1" applyFont="1" applyFill="1" applyBorder="1" applyAlignment="1"/>
    <xf numFmtId="165" fontId="7" fillId="0" borderId="1" xfId="0" applyNumberFormat="1" applyFont="1" applyBorder="1" applyAlignment="1">
      <alignment horizontal="center" wrapText="1"/>
    </xf>
    <xf numFmtId="165" fontId="0" fillId="0" borderId="0" xfId="0" applyNumberFormat="1" applyAlignment="1"/>
    <xf numFmtId="165" fontId="5" fillId="0" borderId="1" xfId="0" applyNumberFormat="1" applyFont="1" applyBorder="1" applyAlignment="1"/>
    <xf numFmtId="165" fontId="7" fillId="3" borderId="1" xfId="0" applyNumberFormat="1" applyFont="1" applyFill="1" applyBorder="1" applyAlignment="1"/>
    <xf numFmtId="165" fontId="2" fillId="0" borderId="6" xfId="0" applyNumberFormat="1" applyFont="1" applyBorder="1" applyAlignment="1">
      <alignment horizontal="center"/>
    </xf>
    <xf numFmtId="165" fontId="5" fillId="0" borderId="6" xfId="0" applyNumberFormat="1" applyFont="1" applyBorder="1" applyAlignment="1"/>
    <xf numFmtId="165" fontId="2" fillId="0" borderId="6" xfId="0" applyNumberFormat="1" applyFont="1" applyBorder="1" applyAlignment="1"/>
    <xf numFmtId="165" fontId="5" fillId="0" borderId="1" xfId="0" applyNumberFormat="1" applyFont="1" applyBorder="1" applyAlignment="1"/>
    <xf numFmtId="165" fontId="7" fillId="0" borderId="1" xfId="0" applyNumberFormat="1" applyFont="1" applyBorder="1" applyAlignment="1">
      <alignment wrapText="1"/>
    </xf>
    <xf numFmtId="165" fontId="6" fillId="0" borderId="1" xfId="0" applyNumberFormat="1" applyFont="1" applyBorder="1" applyAlignment="1">
      <alignment horizontal="center" wrapText="1"/>
    </xf>
    <xf numFmtId="165" fontId="7" fillId="0" borderId="0" xfId="0" applyNumberFormat="1" applyFont="1" applyBorder="1" applyAlignment="1">
      <alignment wrapText="1"/>
    </xf>
    <xf numFmtId="165" fontId="2" fillId="0" borderId="1" xfId="0" applyNumberFormat="1" applyFont="1" applyBorder="1" applyAlignment="1">
      <alignment horizontal="center"/>
    </xf>
    <xf numFmtId="165" fontId="2" fillId="0" borderId="0" xfId="0" applyNumberFormat="1" applyFont="1" applyBorder="1" applyAlignment="1">
      <alignment horizontal="center"/>
    </xf>
    <xf numFmtId="0" fontId="6" fillId="0" borderId="1" xfId="0" applyFont="1" applyFill="1" applyBorder="1" applyAlignment="1">
      <alignment horizontal="center" wrapText="1"/>
    </xf>
    <xf numFmtId="165" fontId="6" fillId="0" borderId="1" xfId="0" applyNumberFormat="1" applyFont="1" applyBorder="1" applyAlignment="1">
      <alignment wrapText="1"/>
    </xf>
    <xf numFmtId="164" fontId="7" fillId="0" borderId="1" xfId="0" applyNumberFormat="1" applyFont="1" applyBorder="1" applyAlignment="1"/>
    <xf numFmtId="166" fontId="0" fillId="0" borderId="1" xfId="0" applyNumberFormat="1" applyBorder="1" applyAlignment="1"/>
    <xf numFmtId="165" fontId="6" fillId="0" borderId="0" xfId="0" applyNumberFormat="1" applyFont="1" applyBorder="1" applyAlignment="1">
      <alignment horizontal="center" wrapText="1"/>
    </xf>
    <xf numFmtId="165" fontId="5" fillId="0" borderId="0" xfId="0" applyNumberFormat="1" applyFont="1" applyBorder="1" applyAlignment="1">
      <alignment horizontal="center"/>
    </xf>
    <xf numFmtId="165" fontId="7" fillId="0" borderId="8" xfId="0" applyNumberFormat="1" applyFont="1" applyFill="1" applyBorder="1" applyAlignment="1"/>
    <xf numFmtId="165" fontId="0" fillId="0" borderId="0" xfId="0" applyNumberFormat="1" applyFill="1" applyBorder="1" applyAlignment="1"/>
    <xf numFmtId="0" fontId="10" fillId="0" borderId="0" xfId="0" applyFont="1" applyAlignment="1">
      <alignment horizontal="center"/>
    </xf>
    <xf numFmtId="0" fontId="7" fillId="0" borderId="0" xfId="0" applyFont="1" applyAlignment="1"/>
    <xf numFmtId="165" fontId="7" fillId="0" borderId="0" xfId="0" applyNumberFormat="1" applyFont="1" applyAlignment="1"/>
    <xf numFmtId="0" fontId="0" fillId="8" borderId="0" xfId="0" applyFill="1"/>
    <xf numFmtId="165" fontId="7" fillId="0" borderId="6" xfId="0" applyNumberFormat="1" applyFont="1" applyFill="1" applyBorder="1" applyAlignment="1"/>
    <xf numFmtId="0" fontId="14" fillId="0" borderId="1" xfId="0" applyFont="1" applyFill="1" applyBorder="1" applyAlignment="1">
      <alignment horizontal="left" vertical="center" wrapText="1"/>
    </xf>
    <xf numFmtId="0" fontId="14" fillId="6" borderId="1" xfId="0" applyFont="1" applyFill="1" applyBorder="1" applyAlignment="1">
      <alignment horizontal="left" vertical="center" wrapText="1"/>
    </xf>
    <xf numFmtId="165" fontId="5" fillId="0" borderId="8" xfId="0" applyNumberFormat="1" applyFont="1" applyFill="1" applyBorder="1" applyAlignment="1">
      <alignment horizontal="center" wrapText="1"/>
    </xf>
    <xf numFmtId="0" fontId="2" fillId="0" borderId="6" xfId="0" applyFont="1" applyFill="1" applyBorder="1" applyAlignment="1">
      <alignment horizontal="left" vertical="center" wrapText="1"/>
    </xf>
    <xf numFmtId="0" fontId="1" fillId="0" borderId="1" xfId="0" applyFont="1" applyFill="1" applyBorder="1" applyAlignment="1">
      <alignment horizontal="left" vertical="center" wrapText="1"/>
    </xf>
    <xf numFmtId="165" fontId="6" fillId="0" borderId="6" xfId="0" applyNumberFormat="1" applyFont="1" applyBorder="1" applyAlignment="1">
      <alignment wrapText="1"/>
    </xf>
    <xf numFmtId="165" fontId="7" fillId="0" borderId="6" xfId="0" applyNumberFormat="1" applyFont="1" applyBorder="1" applyAlignment="1">
      <alignment wrapText="1"/>
    </xf>
    <xf numFmtId="0" fontId="7" fillId="0" borderId="1" xfId="0" applyNumberFormat="1" applyFont="1" applyFill="1" applyBorder="1" applyAlignment="1">
      <alignment vertical="center" wrapText="1"/>
    </xf>
    <xf numFmtId="165" fontId="6" fillId="0" borderId="1" xfId="0" applyNumberFormat="1" applyFont="1" applyFill="1" applyBorder="1" applyAlignment="1">
      <alignment horizontal="center" vertical="center"/>
    </xf>
    <xf numFmtId="165" fontId="6" fillId="0" borderId="0" xfId="0" applyNumberFormat="1" applyFont="1" applyFill="1" applyBorder="1" applyAlignment="1">
      <alignment vertical="center"/>
    </xf>
    <xf numFmtId="0" fontId="5" fillId="0" borderId="0" xfId="0" applyFont="1" applyFill="1"/>
    <xf numFmtId="0" fontId="7" fillId="0" borderId="0" xfId="0" applyFont="1" applyFill="1" applyBorder="1" applyAlignment="1">
      <alignment horizontal="left" vertical="center"/>
    </xf>
    <xf numFmtId="165" fontId="7" fillId="0" borderId="0" xfId="0" applyNumberFormat="1" applyFont="1" applyFill="1" applyBorder="1" applyAlignment="1">
      <alignment horizontal="center"/>
    </xf>
    <xf numFmtId="0" fontId="7" fillId="0" borderId="0" xfId="0" applyFont="1" applyFill="1"/>
    <xf numFmtId="165" fontId="2" fillId="7" borderId="0" xfId="0" applyNumberFormat="1" applyFont="1" applyFill="1" applyBorder="1" applyAlignment="1">
      <alignment horizontal="center"/>
    </xf>
    <xf numFmtId="165" fontId="2" fillId="6" borderId="0" xfId="0" applyNumberFormat="1" applyFont="1" applyFill="1" applyBorder="1" applyAlignment="1">
      <alignment horizontal="center"/>
    </xf>
    <xf numFmtId="0" fontId="0" fillId="9" borderId="0" xfId="0" applyFill="1"/>
    <xf numFmtId="44" fontId="0" fillId="0" borderId="0" xfId="0" applyNumberFormat="1" applyFill="1"/>
    <xf numFmtId="165" fontId="5" fillId="0" borderId="1" xfId="0" applyNumberFormat="1" applyFont="1" applyFill="1" applyBorder="1" applyAlignment="1">
      <alignment horizontal="center" vertical="center" wrapText="1"/>
    </xf>
    <xf numFmtId="165" fontId="5" fillId="0" borderId="8"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165" fontId="17" fillId="0" borderId="1" xfId="0" applyNumberFormat="1" applyFont="1" applyFill="1" applyBorder="1" applyAlignment="1">
      <alignment vertical="center"/>
    </xf>
    <xf numFmtId="0" fontId="18" fillId="0" borderId="0" xfId="0" applyFont="1"/>
    <xf numFmtId="0" fontId="17" fillId="0" borderId="1" xfId="0" applyFont="1" applyBorder="1" applyAlignment="1">
      <alignment horizontal="center" vertical="center" wrapText="1"/>
    </xf>
    <xf numFmtId="165" fontId="18" fillId="0" borderId="8" xfId="0" applyNumberFormat="1" applyFont="1" applyFill="1" applyBorder="1" applyAlignment="1">
      <alignment horizontal="center" vertical="center" wrapText="1"/>
    </xf>
    <xf numFmtId="165" fontId="5" fillId="0" borderId="1" xfId="0" applyNumberFormat="1" applyFont="1" applyFill="1" applyBorder="1" applyAlignment="1">
      <alignment vertical="center"/>
    </xf>
    <xf numFmtId="165" fontId="0" fillId="0" borderId="0" xfId="0" applyNumberFormat="1"/>
    <xf numFmtId="165" fontId="5" fillId="0" borderId="8" xfId="0" applyNumberFormat="1" applyFont="1" applyFill="1" applyBorder="1" applyAlignment="1">
      <alignment vertical="center" wrapText="1"/>
    </xf>
    <xf numFmtId="0" fontId="7" fillId="3" borderId="1" xfId="0" applyFont="1" applyFill="1" applyBorder="1" applyAlignment="1">
      <alignment horizontal="center" vertical="center" wrapText="1"/>
    </xf>
    <xf numFmtId="0" fontId="0" fillId="3" borderId="0" xfId="0" applyFill="1"/>
    <xf numFmtId="0" fontId="7" fillId="3" borderId="1" xfId="0" applyFont="1" applyFill="1" applyBorder="1" applyAlignment="1">
      <alignment vertical="center" wrapText="1"/>
    </xf>
    <xf numFmtId="0" fontId="7" fillId="3" borderId="3" xfId="0" applyFont="1" applyFill="1" applyBorder="1" applyAlignment="1">
      <alignment horizontal="center" vertical="center" wrapText="1"/>
    </xf>
    <xf numFmtId="165" fontId="5" fillId="3" borderId="1" xfId="0" applyNumberFormat="1" applyFont="1" applyFill="1" applyBorder="1" applyAlignment="1">
      <alignment vertical="center"/>
    </xf>
    <xf numFmtId="0" fontId="1" fillId="3" borderId="1" xfId="0" applyFont="1" applyFill="1" applyBorder="1" applyAlignment="1">
      <alignment horizontal="left" vertical="center" wrapText="1"/>
    </xf>
    <xf numFmtId="0" fontId="7" fillId="3" borderId="1" xfId="0" applyFont="1" applyFill="1" applyBorder="1" applyAlignment="1">
      <alignment horizontal="center" vertical="center"/>
    </xf>
    <xf numFmtId="164" fontId="7" fillId="3" borderId="1" xfId="0" applyNumberFormat="1" applyFont="1" applyFill="1" applyBorder="1" applyAlignment="1"/>
    <xf numFmtId="0" fontId="5" fillId="3" borderId="1" xfId="0" applyFont="1" applyFill="1" applyBorder="1" applyAlignment="1">
      <alignment horizontal="left" vertical="center" wrapText="1"/>
    </xf>
    <xf numFmtId="165" fontId="7" fillId="0" borderId="1" xfId="0" applyNumberFormat="1" applyFont="1" applyFill="1" applyBorder="1" applyAlignment="1">
      <alignment horizontal="center" wrapText="1"/>
    </xf>
    <xf numFmtId="0" fontId="19" fillId="0" borderId="0" xfId="0" applyFont="1" applyFill="1" applyBorder="1" applyAlignment="1">
      <alignment horizontal="left" vertical="center" wrapText="1"/>
    </xf>
    <xf numFmtId="44" fontId="0" fillId="0" borderId="0" xfId="1" applyFont="1" applyFill="1"/>
    <xf numFmtId="0" fontId="0" fillId="11" borderId="0" xfId="0" applyFill="1"/>
    <xf numFmtId="44" fontId="2" fillId="11" borderId="0" xfId="1" applyFont="1" applyFill="1"/>
    <xf numFmtId="4" fontId="0" fillId="0" borderId="0" xfId="0" applyNumberFormat="1"/>
    <xf numFmtId="44" fontId="0" fillId="0" borderId="0" xfId="1" applyFont="1"/>
    <xf numFmtId="44" fontId="0" fillId="11" borderId="0" xfId="1" applyFont="1" applyFill="1"/>
    <xf numFmtId="44" fontId="2" fillId="0" borderId="0" xfId="0" applyNumberFormat="1" applyFont="1" applyFill="1"/>
    <xf numFmtId="44" fontId="0" fillId="5" borderId="0" xfId="1" applyFont="1" applyFill="1"/>
    <xf numFmtId="44" fontId="2" fillId="0" borderId="0" xfId="0" applyNumberFormat="1" applyFont="1"/>
    <xf numFmtId="44" fontId="2" fillId="11" borderId="0" xfId="0" applyNumberFormat="1" applyFont="1" applyFill="1"/>
    <xf numFmtId="44" fontId="0" fillId="11" borderId="0" xfId="0" applyNumberFormat="1" applyFill="1"/>
    <xf numFmtId="44" fontId="0" fillId="0" borderId="0" xfId="0" applyNumberFormat="1"/>
    <xf numFmtId="166" fontId="0" fillId="0" borderId="0" xfId="0" applyNumberFormat="1"/>
    <xf numFmtId="44" fontId="20" fillId="0" borderId="0" xfId="1" applyFont="1"/>
    <xf numFmtId="4" fontId="2" fillId="0" borderId="0" xfId="0" applyNumberFormat="1" applyFont="1"/>
    <xf numFmtId="4" fontId="0" fillId="0" borderId="0" xfId="0" applyNumberFormat="1" applyFill="1"/>
    <xf numFmtId="4" fontId="2" fillId="0" borderId="0" xfId="0" applyNumberFormat="1" applyFont="1" applyFill="1"/>
    <xf numFmtId="4" fontId="13" fillId="0" borderId="0" xfId="0" applyNumberFormat="1" applyFont="1" applyFill="1"/>
    <xf numFmtId="0" fontId="13" fillId="0" borderId="0" xfId="0" applyFont="1"/>
    <xf numFmtId="0" fontId="5" fillId="0" borderId="0" xfId="0" applyFont="1" applyFill="1" applyAlignment="1">
      <alignment wrapText="1"/>
    </xf>
    <xf numFmtId="44" fontId="2" fillId="0" borderId="0" xfId="1" applyFont="1"/>
    <xf numFmtId="44" fontId="5" fillId="0" borderId="0" xfId="1" applyFont="1"/>
    <xf numFmtId="0" fontId="5" fillId="0" borderId="0" xfId="0" applyFont="1" applyFill="1" applyBorder="1"/>
    <xf numFmtId="44" fontId="0" fillId="0" borderId="0" xfId="0" applyNumberFormat="1" applyFill="1" applyBorder="1"/>
    <xf numFmtId="0" fontId="13" fillId="0" borderId="0" xfId="0" applyFont="1" applyFill="1" applyBorder="1"/>
    <xf numFmtId="0" fontId="21" fillId="0" borderId="0" xfId="0" applyFont="1" applyAlignment="1">
      <alignment wrapText="1"/>
    </xf>
    <xf numFmtId="0" fontId="22" fillId="0" borderId="0" xfId="0" applyFont="1" applyAlignment="1">
      <alignment wrapText="1"/>
    </xf>
    <xf numFmtId="0" fontId="0" fillId="0" borderId="0" xfId="0" applyAlignment="1">
      <alignment horizontal="right"/>
    </xf>
    <xf numFmtId="9" fontId="0" fillId="0" borderId="0" xfId="0" applyNumberFormat="1" applyAlignment="1">
      <alignment horizontal="right"/>
    </xf>
    <xf numFmtId="0" fontId="7" fillId="0" borderId="0" xfId="0" applyFont="1" applyAlignment="1">
      <alignment horizontal="center"/>
    </xf>
    <xf numFmtId="0" fontId="5" fillId="9" borderId="0" xfId="0" applyFont="1" applyFill="1"/>
    <xf numFmtId="44" fontId="0" fillId="9" borderId="0" xfId="1" applyFont="1" applyFill="1"/>
    <xf numFmtId="0" fontId="2" fillId="0" borderId="0" xfId="0" applyFont="1" applyFill="1"/>
    <xf numFmtId="4" fontId="0" fillId="9" borderId="0" xfId="0" applyNumberFormat="1" applyFill="1"/>
    <xf numFmtId="4" fontId="0" fillId="11" borderId="0" xfId="0" applyNumberFormat="1" applyFill="1"/>
    <xf numFmtId="44" fontId="0" fillId="7" borderId="0" xfId="1" applyFont="1" applyFill="1"/>
    <xf numFmtId="44" fontId="2" fillId="9" borderId="0" xfId="1" applyFont="1" applyFill="1"/>
    <xf numFmtId="0" fontId="5" fillId="0" borderId="0" xfId="0" applyFont="1" applyAlignment="1">
      <alignment horizontal="center"/>
    </xf>
    <xf numFmtId="0" fontId="0" fillId="0" borderId="2" xfId="0" applyBorder="1"/>
    <xf numFmtId="0" fontId="0" fillId="0" borderId="10" xfId="0" applyBorder="1"/>
    <xf numFmtId="0" fontId="0" fillId="0" borderId="13" xfId="0" applyBorder="1"/>
    <xf numFmtId="0" fontId="0" fillId="0" borderId="0" xfId="0" applyBorder="1" applyAlignment="1">
      <alignment horizontal="center"/>
    </xf>
    <xf numFmtId="0" fontId="0" fillId="0" borderId="0" xfId="0" applyBorder="1" applyAlignment="1"/>
    <xf numFmtId="49" fontId="0" fillId="0" borderId="0" xfId="0" applyNumberFormat="1" applyBorder="1"/>
    <xf numFmtId="49" fontId="0" fillId="0" borderId="0" xfId="0" applyNumberFormat="1"/>
    <xf numFmtId="49" fontId="5" fillId="0" borderId="0" xfId="0" applyNumberFormat="1" applyFont="1" applyBorder="1"/>
    <xf numFmtId="4" fontId="0" fillId="0" borderId="13" xfId="0" applyNumberFormat="1" applyBorder="1"/>
    <xf numFmtId="4" fontId="0" fillId="0" borderId="5" xfId="0" applyNumberFormat="1" applyBorder="1"/>
    <xf numFmtId="44" fontId="0" fillId="0" borderId="12" xfId="1" applyFont="1" applyBorder="1"/>
    <xf numFmtId="4" fontId="0" fillId="0" borderId="2" xfId="0" applyNumberFormat="1" applyBorder="1"/>
    <xf numFmtId="4" fontId="0" fillId="0" borderId="10" xfId="0" applyNumberFormat="1" applyBorder="1"/>
    <xf numFmtId="4" fontId="0" fillId="0" borderId="12" xfId="0" applyNumberFormat="1" applyBorder="1"/>
    <xf numFmtId="4" fontId="0" fillId="7" borderId="13" xfId="0" applyNumberFormat="1" applyFill="1" applyBorder="1"/>
    <xf numFmtId="0" fontId="23" fillId="0" borderId="0" xfId="0" applyFont="1"/>
    <xf numFmtId="0" fontId="0" fillId="0" borderId="3" xfId="0" applyBorder="1" applyAlignment="1">
      <alignment horizontal="center"/>
    </xf>
    <xf numFmtId="0" fontId="0" fillId="0" borderId="4" xfId="0" applyBorder="1" applyAlignment="1">
      <alignment horizontal="center"/>
    </xf>
    <xf numFmtId="9" fontId="0" fillId="0" borderId="2" xfId="0" applyNumberFormat="1" applyBorder="1" applyAlignment="1">
      <alignment horizontal="center"/>
    </xf>
    <xf numFmtId="0" fontId="0" fillId="0" borderId="2" xfId="0" applyBorder="1" applyAlignment="1">
      <alignment horizontal="center"/>
    </xf>
    <xf numFmtId="4" fontId="0" fillId="0" borderId="0" xfId="1" applyNumberFormat="1" applyFont="1"/>
    <xf numFmtId="4" fontId="5" fillId="0" borderId="0" xfId="0" applyNumberFormat="1" applyFont="1"/>
    <xf numFmtId="9" fontId="0" fillId="0" borderId="0" xfId="0" applyNumberFormat="1"/>
    <xf numFmtId="0" fontId="24" fillId="0" borderId="1" xfId="0" applyFont="1" applyFill="1" applyBorder="1" applyAlignment="1">
      <alignment horizontal="center" vertical="center"/>
    </xf>
    <xf numFmtId="0" fontId="0" fillId="0" borderId="1" xfId="0" applyBorder="1" applyAlignment="1">
      <alignment horizontal="center" vertical="center"/>
    </xf>
    <xf numFmtId="0" fontId="10" fillId="0" borderId="3" xfId="0" applyFont="1" applyFill="1" applyBorder="1" applyAlignment="1">
      <alignment horizontal="center" vertical="center"/>
    </xf>
    <xf numFmtId="164" fontId="7" fillId="3" borderId="1" xfId="0" applyNumberFormat="1" applyFont="1" applyFill="1" applyBorder="1" applyAlignment="1">
      <alignment horizontal="center" vertical="center"/>
    </xf>
    <xf numFmtId="0" fontId="5" fillId="3" borderId="3" xfId="0" applyFont="1" applyFill="1" applyBorder="1" applyAlignment="1">
      <alignment horizontal="center" vertical="center"/>
    </xf>
    <xf numFmtId="165" fontId="5" fillId="3" borderId="1" xfId="0" applyNumberFormat="1" applyFont="1" applyFill="1" applyBorder="1" applyAlignment="1">
      <alignment horizontal="left" vertical="center" wrapText="1"/>
    </xf>
    <xf numFmtId="0" fontId="25" fillId="0" borderId="1" xfId="0" applyFont="1" applyFill="1" applyBorder="1" applyAlignment="1">
      <alignment wrapText="1"/>
    </xf>
    <xf numFmtId="0" fontId="25" fillId="0" borderId="1" xfId="0" applyFont="1" applyBorder="1" applyAlignment="1">
      <alignment vertical="center" wrapText="1"/>
    </xf>
    <xf numFmtId="165" fontId="5" fillId="0" borderId="8" xfId="0" applyNumberFormat="1" applyFont="1" applyFill="1" applyBorder="1" applyAlignment="1">
      <alignment horizontal="center" vertical="center" wrapText="1"/>
    </xf>
    <xf numFmtId="0" fontId="0" fillId="0" borderId="1" xfId="0" applyBorder="1" applyAlignment="1">
      <alignment horizontal="center" vertical="center"/>
    </xf>
    <xf numFmtId="4" fontId="0" fillId="13" borderId="0" xfId="0" applyNumberFormat="1" applyFill="1"/>
    <xf numFmtId="165" fontId="7" fillId="0" borderId="3" xfId="0" applyNumberFormat="1" applyFont="1" applyFill="1" applyBorder="1" applyAlignment="1">
      <alignment horizontal="center" vertical="center"/>
    </xf>
    <xf numFmtId="164" fontId="7" fillId="3" borderId="3" xfId="0" applyNumberFormat="1" applyFont="1" applyFill="1" applyBorder="1" applyAlignment="1">
      <alignment horizontal="center" vertical="center"/>
    </xf>
    <xf numFmtId="165" fontId="5" fillId="3" borderId="3" xfId="0" applyNumberFormat="1" applyFont="1" applyFill="1" applyBorder="1" applyAlignment="1">
      <alignment horizontal="left" vertical="center" wrapText="1"/>
    </xf>
    <xf numFmtId="167" fontId="0" fillId="0" borderId="1" xfId="0" applyNumberFormat="1" applyBorder="1"/>
    <xf numFmtId="164" fontId="7" fillId="0" borderId="0" xfId="0" applyNumberFormat="1" applyFont="1" applyFill="1"/>
    <xf numFmtId="167" fontId="0" fillId="0" borderId="0" xfId="0" applyNumberFormat="1"/>
    <xf numFmtId="44" fontId="7" fillId="0" borderId="0" xfId="0" applyNumberFormat="1" applyFont="1"/>
    <xf numFmtId="44" fontId="6" fillId="0" borderId="0" xfId="0" applyNumberFormat="1" applyFont="1"/>
    <xf numFmtId="164" fontId="7" fillId="0" borderId="0" xfId="0" applyNumberFormat="1" applyFont="1"/>
    <xf numFmtId="0" fontId="5" fillId="0" borderId="0" xfId="0" applyFont="1" applyAlignment="1">
      <alignment horizontal="right"/>
    </xf>
    <xf numFmtId="165" fontId="5" fillId="0" borderId="8"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Fill="1" applyBorder="1" applyAlignment="1">
      <alignment vertical="center" wrapText="1"/>
    </xf>
    <xf numFmtId="165" fontId="2" fillId="0" borderId="8" xfId="0" applyNumberFormat="1" applyFont="1" applyBorder="1" applyAlignment="1">
      <alignment horizontal="center" vertical="center"/>
    </xf>
    <xf numFmtId="0" fontId="7" fillId="3" borderId="3" xfId="0" applyFont="1" applyFill="1" applyBorder="1" applyAlignment="1">
      <alignment horizontal="center" vertical="center"/>
    </xf>
    <xf numFmtId="164" fontId="6" fillId="3" borderId="3" xfId="0" applyNumberFormat="1" applyFont="1" applyFill="1" applyBorder="1" applyAlignment="1">
      <alignment horizontal="center" vertical="center"/>
    </xf>
    <xf numFmtId="0" fontId="10" fillId="0" borderId="0" xfId="0" applyFont="1" applyFill="1" applyBorder="1" applyAlignment="1">
      <alignment horizontal="center" vertical="center"/>
    </xf>
    <xf numFmtId="167" fontId="0" fillId="0" borderId="0" xfId="0" applyNumberFormat="1" applyBorder="1"/>
    <xf numFmtId="165" fontId="6" fillId="0" borderId="0" xfId="0" applyNumberFormat="1" applyFont="1" applyFill="1" applyBorder="1" applyAlignment="1">
      <alignment horizontal="center" vertical="center"/>
    </xf>
    <xf numFmtId="165" fontId="2" fillId="3" borderId="3" xfId="0" applyNumberFormat="1" applyFont="1" applyFill="1" applyBorder="1" applyAlignment="1">
      <alignment horizontal="left" vertical="center" wrapText="1"/>
    </xf>
    <xf numFmtId="165" fontId="7" fillId="0" borderId="8" xfId="0" applyNumberFormat="1" applyFont="1" applyBorder="1" applyAlignment="1">
      <alignment horizontal="center" vertical="center" wrapText="1"/>
    </xf>
    <xf numFmtId="165" fontId="5" fillId="0" borderId="8" xfId="0" applyNumberFormat="1" applyFont="1" applyFill="1" applyBorder="1" applyAlignment="1">
      <alignment horizontal="center" vertical="center" wrapText="1"/>
    </xf>
    <xf numFmtId="44" fontId="0" fillId="0" borderId="0" xfId="1" applyFont="1" applyAlignment="1"/>
    <xf numFmtId="44" fontId="7" fillId="0" borderId="0" xfId="1" applyFont="1"/>
    <xf numFmtId="167" fontId="7" fillId="0" borderId="0" xfId="0" applyNumberFormat="1" applyFont="1"/>
    <xf numFmtId="165" fontId="5" fillId="0" borderId="6" xfId="0" applyNumberFormat="1" applyFont="1" applyFill="1" applyBorder="1" applyAlignment="1">
      <alignment horizontal="center" vertical="center"/>
    </xf>
    <xf numFmtId="165" fontId="5" fillId="0" borderId="7" xfId="0" applyNumberFormat="1" applyFont="1" applyFill="1" applyBorder="1" applyAlignment="1">
      <alignment horizontal="center" vertical="center"/>
    </xf>
    <xf numFmtId="0" fontId="2" fillId="12" borderId="0" xfId="0" applyFont="1" applyFill="1" applyAlignment="1">
      <alignment horizontal="center"/>
    </xf>
    <xf numFmtId="165" fontId="5" fillId="0" borderId="6" xfId="0" applyNumberFormat="1" applyFont="1" applyBorder="1" applyAlignment="1">
      <alignment horizontal="center"/>
    </xf>
    <xf numFmtId="165" fontId="5" fillId="0" borderId="7" xfId="0" applyNumberFormat="1" applyFont="1" applyBorder="1" applyAlignment="1">
      <alignment horizontal="center"/>
    </xf>
    <xf numFmtId="165" fontId="5" fillId="0" borderId="8" xfId="0" applyNumberFormat="1" applyFont="1" applyBorder="1" applyAlignment="1">
      <alignment horizontal="center"/>
    </xf>
    <xf numFmtId="165" fontId="7" fillId="0" borderId="6" xfId="0" applyNumberFormat="1" applyFont="1" applyBorder="1" applyAlignment="1">
      <alignment horizontal="center" wrapText="1"/>
    </xf>
    <xf numFmtId="165" fontId="7" fillId="0" borderId="7" xfId="0" applyNumberFormat="1" applyFont="1" applyBorder="1" applyAlignment="1">
      <alignment horizontal="center" wrapText="1"/>
    </xf>
    <xf numFmtId="165" fontId="7" fillId="0" borderId="8" xfId="0" applyNumberFormat="1" applyFont="1" applyBorder="1" applyAlignment="1">
      <alignment horizont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65" fontId="7" fillId="3" borderId="6" xfId="0" applyNumberFormat="1" applyFont="1" applyFill="1" applyBorder="1" applyAlignment="1">
      <alignment horizontal="center"/>
    </xf>
    <xf numFmtId="165" fontId="7" fillId="3" borderId="7" xfId="0" applyNumberFormat="1" applyFont="1" applyFill="1" applyBorder="1" applyAlignment="1">
      <alignment horizontal="center"/>
    </xf>
    <xf numFmtId="165" fontId="7" fillId="3" borderId="8" xfId="0" applyNumberFormat="1" applyFont="1" applyFill="1" applyBorder="1" applyAlignment="1">
      <alignment horizontal="center"/>
    </xf>
    <xf numFmtId="165" fontId="7" fillId="0" borderId="6" xfId="0" applyNumberFormat="1" applyFont="1" applyBorder="1" applyAlignment="1">
      <alignment horizontal="center"/>
    </xf>
    <xf numFmtId="165" fontId="7" fillId="0" borderId="7" xfId="0" applyNumberFormat="1" applyFont="1" applyBorder="1" applyAlignment="1">
      <alignment horizontal="center"/>
    </xf>
    <xf numFmtId="165" fontId="7" fillId="0" borderId="8" xfId="0" applyNumberFormat="1" applyFont="1" applyBorder="1" applyAlignment="1">
      <alignment horizontal="center"/>
    </xf>
    <xf numFmtId="0" fontId="3" fillId="5" borderId="3"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4" xfId="0" applyFont="1" applyFill="1" applyBorder="1" applyAlignment="1">
      <alignment horizontal="center" vertical="center"/>
    </xf>
    <xf numFmtId="164" fontId="7" fillId="0" borderId="6" xfId="0" applyNumberFormat="1" applyFont="1" applyBorder="1" applyAlignment="1">
      <alignment horizontal="center"/>
    </xf>
    <xf numFmtId="164" fontId="7" fillId="0" borderId="7" xfId="0" applyNumberFormat="1" applyFont="1" applyBorder="1" applyAlignment="1">
      <alignment horizontal="center"/>
    </xf>
    <xf numFmtId="164" fontId="7" fillId="0" borderId="8" xfId="0" applyNumberFormat="1" applyFont="1" applyBorder="1" applyAlignment="1">
      <alignment horizontal="center"/>
    </xf>
    <xf numFmtId="165" fontId="9" fillId="5" borderId="3" xfId="0" applyNumberFormat="1" applyFont="1" applyFill="1" applyBorder="1" applyAlignment="1">
      <alignment horizontal="center"/>
    </xf>
    <xf numFmtId="165" fontId="9" fillId="5" borderId="10" xfId="0" applyNumberFormat="1" applyFont="1" applyFill="1" applyBorder="1" applyAlignment="1">
      <alignment horizontal="center"/>
    </xf>
    <xf numFmtId="165" fontId="9" fillId="3" borderId="10" xfId="0" applyNumberFormat="1" applyFont="1" applyFill="1" applyBorder="1" applyAlignment="1">
      <alignment horizont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3" fillId="10" borderId="10" xfId="0" applyFont="1" applyFill="1" applyBorder="1" applyAlignment="1">
      <alignment horizontal="center"/>
    </xf>
    <xf numFmtId="0" fontId="3" fillId="10" borderId="2" xfId="0" applyFont="1" applyFill="1" applyBorder="1" applyAlignment="1">
      <alignment horizontal="center"/>
    </xf>
    <xf numFmtId="0" fontId="3" fillId="10" borderId="9" xfId="0" applyFont="1" applyFill="1" applyBorder="1" applyAlignment="1">
      <alignment horizontal="center"/>
    </xf>
    <xf numFmtId="165" fontId="9" fillId="5" borderId="2" xfId="0" applyNumberFormat="1" applyFont="1" applyFill="1" applyBorder="1" applyAlignment="1">
      <alignment horizontal="center"/>
    </xf>
    <xf numFmtId="0" fontId="4" fillId="2" borderId="0" xfId="0" applyFont="1" applyFill="1" applyAlignment="1">
      <alignment horizontal="center"/>
    </xf>
    <xf numFmtId="0" fontId="3" fillId="3" borderId="3"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4" xfId="0" applyFont="1" applyFill="1" applyBorder="1" applyAlignment="1">
      <alignment horizontal="center" vertical="center"/>
    </xf>
    <xf numFmtId="165" fontId="9" fillId="4" borderId="2" xfId="0" applyNumberFormat="1" applyFont="1" applyFill="1" applyBorder="1" applyAlignment="1">
      <alignment horizontal="center"/>
    </xf>
    <xf numFmtId="165" fontId="10" fillId="4" borderId="2" xfId="0" applyNumberFormat="1" applyFont="1" applyFill="1" applyBorder="1" applyAlignment="1">
      <alignment horizontal="center"/>
    </xf>
    <xf numFmtId="165" fontId="5" fillId="0" borderId="6" xfId="0" applyNumberFormat="1" applyFont="1" applyFill="1" applyBorder="1" applyAlignment="1">
      <alignment horizontal="center" vertical="center" wrapText="1"/>
    </xf>
    <xf numFmtId="165" fontId="5" fillId="0" borderId="7" xfId="0" applyNumberFormat="1" applyFont="1" applyFill="1" applyBorder="1" applyAlignment="1">
      <alignment horizontal="center" vertical="center" wrapText="1"/>
    </xf>
    <xf numFmtId="165" fontId="5" fillId="0" borderId="8" xfId="0" applyNumberFormat="1" applyFont="1" applyFill="1" applyBorder="1" applyAlignment="1">
      <alignment horizontal="center" vertical="center" wrapText="1"/>
    </xf>
    <xf numFmtId="165" fontId="7" fillId="0" borderId="6" xfId="0" applyNumberFormat="1" applyFont="1" applyFill="1" applyBorder="1" applyAlignment="1">
      <alignment horizontal="center" wrapText="1"/>
    </xf>
    <xf numFmtId="165" fontId="7" fillId="0" borderId="7" xfId="0" applyNumberFormat="1" applyFont="1" applyFill="1" applyBorder="1" applyAlignment="1">
      <alignment horizontal="center" wrapText="1"/>
    </xf>
    <xf numFmtId="165" fontId="7" fillId="0" borderId="8" xfId="0" applyNumberFormat="1" applyFont="1" applyFill="1" applyBorder="1" applyAlignment="1">
      <alignment horizontal="center" wrapText="1"/>
    </xf>
    <xf numFmtId="165" fontId="5" fillId="0" borderId="6" xfId="0" applyNumberFormat="1" applyFont="1" applyFill="1" applyBorder="1" applyAlignment="1">
      <alignment horizontal="center" wrapText="1"/>
    </xf>
    <xf numFmtId="165" fontId="5" fillId="0" borderId="7" xfId="0" applyNumberFormat="1" applyFont="1" applyFill="1" applyBorder="1" applyAlignment="1">
      <alignment horizontal="center" wrapText="1"/>
    </xf>
    <xf numFmtId="165" fontId="5" fillId="0" borderId="8" xfId="0" applyNumberFormat="1" applyFont="1" applyFill="1" applyBorder="1" applyAlignment="1">
      <alignment horizontal="center" wrapText="1"/>
    </xf>
    <xf numFmtId="165" fontId="5" fillId="0" borderId="6" xfId="0" applyNumberFormat="1" applyFont="1" applyFill="1" applyBorder="1" applyAlignment="1">
      <alignment horizontal="center" vertical="center"/>
    </xf>
    <xf numFmtId="165" fontId="5" fillId="0" borderId="7" xfId="0" applyNumberFormat="1" applyFont="1" applyFill="1" applyBorder="1" applyAlignment="1">
      <alignment horizontal="center" vertical="center"/>
    </xf>
    <xf numFmtId="165" fontId="7" fillId="0" borderId="6" xfId="0" applyNumberFormat="1" applyFont="1" applyFill="1" applyBorder="1" applyAlignment="1">
      <alignment horizontal="center"/>
    </xf>
    <xf numFmtId="165" fontId="7" fillId="0" borderId="7" xfId="0" applyNumberFormat="1" applyFont="1" applyFill="1" applyBorder="1" applyAlignment="1">
      <alignment horizontal="center"/>
    </xf>
    <xf numFmtId="165" fontId="7" fillId="0" borderId="8" xfId="0" applyNumberFormat="1" applyFont="1" applyFill="1" applyBorder="1" applyAlignment="1">
      <alignment horizont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165" fontId="6" fillId="0" borderId="6" xfId="0" applyNumberFormat="1" applyFont="1" applyFill="1" applyBorder="1" applyAlignment="1">
      <alignment horizontal="center" vertical="center"/>
    </xf>
    <xf numFmtId="165" fontId="6" fillId="0" borderId="7" xfId="0" applyNumberFormat="1" applyFont="1" applyFill="1" applyBorder="1" applyAlignment="1">
      <alignment horizontal="center" vertical="center"/>
    </xf>
    <xf numFmtId="165" fontId="6" fillId="0" borderId="8" xfId="0" applyNumberFormat="1" applyFont="1" applyFill="1" applyBorder="1" applyAlignment="1">
      <alignment horizontal="center" vertical="center"/>
    </xf>
    <xf numFmtId="165" fontId="5" fillId="0" borderId="8" xfId="0" applyNumberFormat="1" applyFont="1" applyFill="1" applyBorder="1" applyAlignment="1">
      <alignment horizontal="center" vertical="center"/>
    </xf>
    <xf numFmtId="165" fontId="7" fillId="0" borderId="6" xfId="0" applyNumberFormat="1" applyFont="1" applyFill="1" applyBorder="1" applyAlignment="1">
      <alignment horizontal="center" vertical="center"/>
    </xf>
    <xf numFmtId="165" fontId="7" fillId="0" borderId="7" xfId="0" applyNumberFormat="1" applyFont="1" applyFill="1" applyBorder="1" applyAlignment="1">
      <alignment horizontal="center" vertical="center"/>
    </xf>
    <xf numFmtId="165" fontId="7" fillId="0" borderId="8" xfId="0" applyNumberFormat="1" applyFont="1" applyFill="1" applyBorder="1" applyAlignment="1">
      <alignment horizontal="center" vertical="center"/>
    </xf>
    <xf numFmtId="165" fontId="7" fillId="0" borderId="6" xfId="0" applyNumberFormat="1" applyFont="1" applyBorder="1" applyAlignment="1">
      <alignment horizontal="center" vertical="center"/>
    </xf>
    <xf numFmtId="165" fontId="7" fillId="0" borderId="7" xfId="0" applyNumberFormat="1" applyFont="1" applyBorder="1" applyAlignment="1">
      <alignment horizontal="center" vertical="center"/>
    </xf>
    <xf numFmtId="165" fontId="7" fillId="0" borderId="8" xfId="0" applyNumberFormat="1" applyFont="1" applyBorder="1" applyAlignment="1">
      <alignment horizontal="center" vertical="center"/>
    </xf>
    <xf numFmtId="0" fontId="21" fillId="0" borderId="0" xfId="0" applyFont="1" applyAlignment="1">
      <alignment horizontal="center" wrapText="1"/>
    </xf>
    <xf numFmtId="44" fontId="5" fillId="0" borderId="0" xfId="1" applyFont="1" applyFill="1" applyAlignment="1">
      <alignment horizontal="left"/>
    </xf>
    <xf numFmtId="44" fontId="5" fillId="0" borderId="0" xfId="1" applyFont="1" applyFill="1" applyAlignment="1"/>
    <xf numFmtId="0" fontId="2" fillId="5" borderId="2" xfId="0" applyFont="1" applyFill="1" applyBorder="1" applyAlignment="1">
      <alignment horizontal="center" vertical="center"/>
    </xf>
    <xf numFmtId="9" fontId="0" fillId="0" borderId="2"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4" fillId="0" borderId="0" xfId="0" applyFont="1" applyAlignment="1">
      <alignment horizontal="center"/>
    </xf>
    <xf numFmtId="0" fontId="0" fillId="0" borderId="14" xfId="0" applyBorder="1" applyAlignment="1">
      <alignment horizontal="center"/>
    </xf>
    <xf numFmtId="165" fontId="5" fillId="0" borderId="6" xfId="0" applyNumberFormat="1" applyFont="1" applyBorder="1" applyAlignment="1">
      <alignment horizontal="center" vertical="center"/>
    </xf>
    <xf numFmtId="165" fontId="5" fillId="0" borderId="8" xfId="0" applyNumberFormat="1" applyFont="1" applyBorder="1" applyAlignment="1">
      <alignment horizontal="center" vertical="center"/>
    </xf>
    <xf numFmtId="0" fontId="5" fillId="0" borderId="2" xfId="0" applyFont="1" applyBorder="1" applyAlignment="1">
      <alignment horizontal="center"/>
    </xf>
    <xf numFmtId="0" fontId="0" fillId="0" borderId="0" xfId="0" applyBorder="1" applyAlignment="1">
      <alignment horizontal="center"/>
    </xf>
    <xf numFmtId="165" fontId="9" fillId="5" borderId="11" xfId="0" applyNumberFormat="1" applyFont="1" applyFill="1" applyBorder="1" applyAlignment="1">
      <alignment horizontal="center"/>
    </xf>
    <xf numFmtId="165" fontId="9" fillId="5" borderId="4" xfId="0" applyNumberFormat="1" applyFont="1" applyFill="1" applyBorder="1" applyAlignment="1">
      <alignment horizontal="center"/>
    </xf>
    <xf numFmtId="165" fontId="9" fillId="5" borderId="9" xfId="0" applyNumberFormat="1" applyFont="1" applyFill="1" applyBorder="1" applyAlignment="1">
      <alignment horizontal="center"/>
    </xf>
    <xf numFmtId="165" fontId="5" fillId="0" borderId="6" xfId="0" applyNumberFormat="1" applyFont="1" applyBorder="1" applyAlignment="1"/>
    <xf numFmtId="165" fontId="5" fillId="0" borderId="7" xfId="0" applyNumberFormat="1" applyFont="1" applyBorder="1" applyAlignment="1"/>
    <xf numFmtId="165" fontId="5" fillId="0" borderId="8" xfId="0" applyNumberFormat="1" applyFont="1" applyBorder="1" applyAlignment="1"/>
    <xf numFmtId="165" fontId="9" fillId="3" borderId="2" xfId="0" applyNumberFormat="1" applyFont="1" applyFill="1" applyBorder="1" applyAlignment="1">
      <alignment horizontal="center"/>
    </xf>
    <xf numFmtId="165" fontId="9" fillId="3" borderId="9" xfId="0" applyNumberFormat="1" applyFont="1" applyFill="1" applyBorder="1" applyAlignment="1">
      <alignment horizontal="center"/>
    </xf>
    <xf numFmtId="0" fontId="3" fillId="5" borderId="2" xfId="0" applyFont="1" applyFill="1" applyBorder="1" applyAlignment="1">
      <alignment horizontal="center"/>
    </xf>
  </cellXfs>
  <cellStyles count="2">
    <cellStyle name="Moneda" xfId="1" builtinId="4"/>
    <cellStyle name="Normal" xfId="0" builtinId="0"/>
  </cellStyles>
  <dxfs count="0"/>
  <tableStyles count="0" defaultTableStyle="TableStyleMedium9" defaultPivotStyle="PivotStyleLight16"/>
  <colors>
    <mruColors>
      <color rgb="FFFFFF66"/>
      <color rgb="FFDDD9C3"/>
      <color rgb="FFCCCC00"/>
      <color rgb="FFC2D69A"/>
      <color rgb="FFA4A000"/>
      <color rgb="FF898600"/>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57150</xdr:colOff>
      <xdr:row>229</xdr:row>
      <xdr:rowOff>0</xdr:rowOff>
    </xdr:from>
    <xdr:ext cx="1085850" cy="457200"/>
    <xdr:sp macro="" textlink="">
      <xdr:nvSpPr>
        <xdr:cNvPr id="2" name="1 Rectángulo">
          <a:extLst>
            <a:ext uri="{FF2B5EF4-FFF2-40B4-BE49-F238E27FC236}">
              <a16:creationId xmlns:a16="http://schemas.microsoft.com/office/drawing/2014/main" id="{00000000-0008-0000-0000-000002000000}"/>
            </a:ext>
          </a:extLst>
        </xdr:cNvPr>
        <xdr:cNvSpPr/>
      </xdr:nvSpPr>
      <xdr:spPr>
        <a:xfrm>
          <a:off x="7134225" y="341299800"/>
          <a:ext cx="1085850" cy="457200"/>
        </a:xfrm>
        <a:prstGeom prst="rect">
          <a:avLst/>
        </a:prstGeom>
        <a:noFill/>
      </xdr:spPr>
      <xdr:txBody>
        <a:bodyPr wrap="square" lIns="91440" tIns="45720" rIns="91440" bIns="45720">
          <a:noAutofit/>
        </a:bodyPr>
        <a:lstStyle/>
        <a:p>
          <a:pPr algn="ctr"/>
          <a:r>
            <a:rPr lang="es-ES" sz="1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SIN PRECIO</a:t>
          </a:r>
        </a:p>
      </xdr:txBody>
    </xdr:sp>
    <xdr:clientData/>
  </xdr:oneCellAnchor>
  <xdr:twoCellAnchor>
    <xdr:from>
      <xdr:col>26</xdr:col>
      <xdr:colOff>1035844</xdr:colOff>
      <xdr:row>417</xdr:row>
      <xdr:rowOff>47625</xdr:rowOff>
    </xdr:from>
    <xdr:to>
      <xdr:col>29</xdr:col>
      <xdr:colOff>83344</xdr:colOff>
      <xdr:row>420</xdr:row>
      <xdr:rowOff>107155</xdr:rowOff>
    </xdr:to>
    <xdr:sp macro="" textlink="">
      <xdr:nvSpPr>
        <xdr:cNvPr id="9" name="8 Elipse">
          <a:extLst>
            <a:ext uri="{FF2B5EF4-FFF2-40B4-BE49-F238E27FC236}">
              <a16:creationId xmlns:a16="http://schemas.microsoft.com/office/drawing/2014/main" id="{00000000-0008-0000-0000-000009000000}"/>
            </a:ext>
          </a:extLst>
        </xdr:cNvPr>
        <xdr:cNvSpPr/>
      </xdr:nvSpPr>
      <xdr:spPr>
        <a:xfrm>
          <a:off x="28575000" y="129778125"/>
          <a:ext cx="1214438" cy="559593"/>
        </a:xfrm>
        <a:prstGeom prst="ellipse">
          <a:avLst/>
        </a:prstGeom>
        <a:noFill/>
        <a:ln/>
      </xdr:spPr>
      <xdr:style>
        <a:lnRef idx="2">
          <a:schemeClr val="accent3"/>
        </a:lnRef>
        <a:fillRef idx="1">
          <a:schemeClr val="lt1"/>
        </a:fillRef>
        <a:effectRef idx="0">
          <a:schemeClr val="accent3"/>
        </a:effectRef>
        <a:fontRef idx="minor">
          <a:schemeClr val="dk1"/>
        </a:fontRef>
      </xdr:style>
      <xdr:txBody>
        <a:bodyPr vertOverflow="clip" rtlCol="0" anchor="ctr"/>
        <a:lstStyle/>
        <a:p>
          <a:pPr algn="ctr"/>
          <a:endParaRPr lang="es-ES" sz="1100"/>
        </a:p>
      </xdr:txBody>
    </xdr:sp>
    <xdr:clientData/>
  </xdr:twoCellAnchor>
  <xdr:twoCellAnchor>
    <xdr:from>
      <xdr:col>29</xdr:col>
      <xdr:colOff>154781</xdr:colOff>
      <xdr:row>417</xdr:row>
      <xdr:rowOff>142876</xdr:rowOff>
    </xdr:from>
    <xdr:to>
      <xdr:col>31</xdr:col>
      <xdr:colOff>369094</xdr:colOff>
      <xdr:row>419</xdr:row>
      <xdr:rowOff>0</xdr:rowOff>
    </xdr:to>
    <xdr:sp macro="" textlink="">
      <xdr:nvSpPr>
        <xdr:cNvPr id="10" name="9 Elipse">
          <a:extLst>
            <a:ext uri="{FF2B5EF4-FFF2-40B4-BE49-F238E27FC236}">
              <a16:creationId xmlns:a16="http://schemas.microsoft.com/office/drawing/2014/main" id="{00000000-0008-0000-0000-00000A000000}"/>
            </a:ext>
          </a:extLst>
        </xdr:cNvPr>
        <xdr:cNvSpPr/>
      </xdr:nvSpPr>
      <xdr:spPr>
        <a:xfrm>
          <a:off x="29860875" y="129873376"/>
          <a:ext cx="1214438" cy="190499"/>
        </a:xfrm>
        <a:prstGeom prst="ellipse">
          <a:avLst/>
        </a:prstGeom>
        <a:no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lang="es-ES" sz="1100"/>
        </a:p>
      </xdr:txBody>
    </xdr:sp>
    <xdr:clientData/>
  </xdr:twoCellAnchor>
  <xdr:twoCellAnchor>
    <xdr:from>
      <xdr:col>26</xdr:col>
      <xdr:colOff>1023938</xdr:colOff>
      <xdr:row>468</xdr:row>
      <xdr:rowOff>119062</xdr:rowOff>
    </xdr:from>
    <xdr:to>
      <xdr:col>29</xdr:col>
      <xdr:colOff>11906</xdr:colOff>
      <xdr:row>470</xdr:row>
      <xdr:rowOff>71437</xdr:rowOff>
    </xdr:to>
    <xdr:sp macro="" textlink="">
      <xdr:nvSpPr>
        <xdr:cNvPr id="11" name="10 Elipse">
          <a:extLst>
            <a:ext uri="{FF2B5EF4-FFF2-40B4-BE49-F238E27FC236}">
              <a16:creationId xmlns:a16="http://schemas.microsoft.com/office/drawing/2014/main" id="{00000000-0008-0000-0000-00000B000000}"/>
            </a:ext>
          </a:extLst>
        </xdr:cNvPr>
        <xdr:cNvSpPr/>
      </xdr:nvSpPr>
      <xdr:spPr>
        <a:xfrm>
          <a:off x="28563094" y="138445875"/>
          <a:ext cx="1154906" cy="285750"/>
        </a:xfrm>
        <a:prstGeom prst="ellipse">
          <a:avLst/>
        </a:prstGeom>
        <a:no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lang="es-ES" sz="1100"/>
        </a:p>
      </xdr:txBody>
    </xdr:sp>
    <xdr:clientData/>
  </xdr:twoCellAnchor>
  <xdr:twoCellAnchor>
    <xdr:from>
      <xdr:col>26</xdr:col>
      <xdr:colOff>976313</xdr:colOff>
      <xdr:row>426</xdr:row>
      <xdr:rowOff>95250</xdr:rowOff>
    </xdr:from>
    <xdr:to>
      <xdr:col>29</xdr:col>
      <xdr:colOff>23813</xdr:colOff>
      <xdr:row>429</xdr:row>
      <xdr:rowOff>23811</xdr:rowOff>
    </xdr:to>
    <xdr:sp macro="" textlink="">
      <xdr:nvSpPr>
        <xdr:cNvPr id="12" name="11 Elipse">
          <a:extLst>
            <a:ext uri="{FF2B5EF4-FFF2-40B4-BE49-F238E27FC236}">
              <a16:creationId xmlns:a16="http://schemas.microsoft.com/office/drawing/2014/main" id="{00000000-0008-0000-0000-00000C000000}"/>
            </a:ext>
          </a:extLst>
        </xdr:cNvPr>
        <xdr:cNvSpPr/>
      </xdr:nvSpPr>
      <xdr:spPr>
        <a:xfrm>
          <a:off x="28515469" y="131325938"/>
          <a:ext cx="1214438" cy="428623"/>
        </a:xfrm>
        <a:prstGeom prst="ellipse">
          <a:avLst/>
        </a:prstGeom>
        <a:no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lang="es-ES" sz="1100"/>
        </a:p>
      </xdr:txBody>
    </xdr:sp>
    <xdr:clientData/>
  </xdr:twoCellAnchor>
  <xdr:twoCellAnchor>
    <xdr:from>
      <xdr:col>39</xdr:col>
      <xdr:colOff>23813</xdr:colOff>
      <xdr:row>398</xdr:row>
      <xdr:rowOff>154781</xdr:rowOff>
    </xdr:from>
    <xdr:to>
      <xdr:col>41</xdr:col>
      <xdr:colOff>130969</xdr:colOff>
      <xdr:row>400</xdr:row>
      <xdr:rowOff>23813</xdr:rowOff>
    </xdr:to>
    <xdr:sp macro="" textlink="">
      <xdr:nvSpPr>
        <xdr:cNvPr id="13" name="12 Elipse">
          <a:extLst>
            <a:ext uri="{FF2B5EF4-FFF2-40B4-BE49-F238E27FC236}">
              <a16:creationId xmlns:a16="http://schemas.microsoft.com/office/drawing/2014/main" id="{00000000-0008-0000-0000-00000D000000}"/>
            </a:ext>
          </a:extLst>
        </xdr:cNvPr>
        <xdr:cNvSpPr/>
      </xdr:nvSpPr>
      <xdr:spPr>
        <a:xfrm>
          <a:off x="35325844" y="128551781"/>
          <a:ext cx="1214438" cy="202407"/>
        </a:xfrm>
        <a:prstGeom prst="ellipse">
          <a:avLst/>
        </a:prstGeom>
        <a:no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lang="es-ES" sz="1100"/>
        </a:p>
      </xdr:txBody>
    </xdr:sp>
    <xdr:clientData/>
  </xdr:twoCellAnchor>
  <xdr:twoCellAnchor>
    <xdr:from>
      <xdr:col>34</xdr:col>
      <xdr:colOff>35718</xdr:colOff>
      <xdr:row>417</xdr:row>
      <xdr:rowOff>11907</xdr:rowOff>
    </xdr:from>
    <xdr:to>
      <xdr:col>36</xdr:col>
      <xdr:colOff>154780</xdr:colOff>
      <xdr:row>420</xdr:row>
      <xdr:rowOff>71437</xdr:rowOff>
    </xdr:to>
    <xdr:sp macro="" textlink="">
      <xdr:nvSpPr>
        <xdr:cNvPr id="16" name="15 Elipse">
          <a:extLst>
            <a:ext uri="{FF2B5EF4-FFF2-40B4-BE49-F238E27FC236}">
              <a16:creationId xmlns:a16="http://schemas.microsoft.com/office/drawing/2014/main" id="{00000000-0008-0000-0000-000010000000}"/>
            </a:ext>
          </a:extLst>
        </xdr:cNvPr>
        <xdr:cNvSpPr/>
      </xdr:nvSpPr>
      <xdr:spPr>
        <a:xfrm>
          <a:off x="29741812" y="126408657"/>
          <a:ext cx="1119187" cy="559593"/>
        </a:xfrm>
        <a:prstGeom prst="ellipse">
          <a:avLst/>
        </a:prstGeom>
        <a:noFill/>
        <a:ln/>
      </xdr:spPr>
      <xdr:style>
        <a:lnRef idx="2">
          <a:schemeClr val="accent3"/>
        </a:lnRef>
        <a:fillRef idx="1">
          <a:schemeClr val="lt1"/>
        </a:fillRef>
        <a:effectRef idx="0">
          <a:schemeClr val="accent3"/>
        </a:effectRef>
        <a:fontRef idx="minor">
          <a:schemeClr val="dk1"/>
        </a:fontRef>
      </xdr:style>
      <xdr:txBody>
        <a:bodyPr vertOverflow="clip" rtlCol="0" anchor="ctr"/>
        <a:lstStyle/>
        <a:p>
          <a:pPr algn="ctr"/>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73"/>
  <sheetViews>
    <sheetView tabSelected="1" zoomScale="90" zoomScaleNormal="90" workbookViewId="0">
      <selection activeCell="C34" sqref="C34"/>
    </sheetView>
  </sheetViews>
  <sheetFormatPr baseColWidth="10" defaultRowHeight="12.75" x14ac:dyDescent="0.2"/>
  <cols>
    <col min="1" max="1" width="5.85546875" style="27" customWidth="1"/>
    <col min="2" max="2" width="81.140625" style="50" customWidth="1"/>
    <col min="3" max="3" width="13.85546875" style="72" bestFit="1" customWidth="1"/>
    <col min="4" max="4" width="15.140625" style="72" customWidth="1"/>
    <col min="5" max="5" width="14.140625" style="72" customWidth="1"/>
    <col min="7" max="7" width="13.85546875" customWidth="1"/>
    <col min="8" max="8" width="13.140625" customWidth="1"/>
    <col min="9" max="9" width="12.5703125" customWidth="1"/>
    <col min="10" max="10" width="14" customWidth="1"/>
    <col min="11" max="11" width="12.7109375" bestFit="1" customWidth="1"/>
    <col min="12" max="12" width="12.85546875" bestFit="1" customWidth="1"/>
    <col min="13" max="13" width="13.5703125" customWidth="1"/>
    <col min="15" max="15" width="13.7109375" customWidth="1"/>
    <col min="16" max="16" width="12.5703125" customWidth="1"/>
    <col min="17" max="17" width="12.42578125" customWidth="1"/>
    <col min="18" max="18" width="13.28515625" customWidth="1"/>
    <col min="19" max="19" width="12.28515625" bestFit="1" customWidth="1"/>
    <col min="20" max="20" width="13.28515625" customWidth="1"/>
    <col min="21" max="21" width="12.28515625" bestFit="1" customWidth="1"/>
    <col min="22" max="22" width="11.5703125" bestFit="1" customWidth="1"/>
    <col min="23" max="25" width="12.28515625" bestFit="1" customWidth="1"/>
    <col min="26" max="26" width="28.85546875" customWidth="1"/>
    <col min="27" max="27" width="15.85546875" customWidth="1"/>
    <col min="28" max="28" width="2.28515625" customWidth="1"/>
    <col min="29" max="29" width="14.28515625" customWidth="1"/>
    <col min="30" max="30" width="13.140625" customWidth="1"/>
    <col min="31" max="31" width="1.85546875" customWidth="1"/>
    <col min="32" max="32" width="13" customWidth="1"/>
    <col min="33" max="33" width="1.7109375" customWidth="1"/>
    <col min="36" max="36" width="2.140625" customWidth="1"/>
    <col min="38" max="38" width="3.42578125" customWidth="1"/>
    <col min="39" max="39" width="14.28515625" customWidth="1"/>
    <col min="40" max="40" width="13.140625" customWidth="1"/>
    <col min="41" max="41" width="3.42578125" customWidth="1"/>
  </cols>
  <sheetData>
    <row r="1" spans="1:5" ht="15" x14ac:dyDescent="0.2">
      <c r="A1" s="285" t="s">
        <v>10</v>
      </c>
      <c r="B1" s="285"/>
      <c r="C1" s="285"/>
      <c r="D1" s="285"/>
      <c r="E1" s="285"/>
    </row>
    <row r="2" spans="1:5" ht="15" x14ac:dyDescent="0.2">
      <c r="A2" s="285" t="s">
        <v>2</v>
      </c>
      <c r="B2" s="285"/>
      <c r="C2" s="285"/>
      <c r="D2" s="285"/>
      <c r="E2" s="285"/>
    </row>
    <row r="3" spans="1:5" ht="15" x14ac:dyDescent="0.2">
      <c r="A3" s="285" t="s">
        <v>3</v>
      </c>
      <c r="B3" s="285"/>
      <c r="C3" s="285"/>
      <c r="D3" s="285"/>
      <c r="E3" s="285"/>
    </row>
    <row r="4" spans="1:5" ht="15" x14ac:dyDescent="0.2">
      <c r="A4" s="285" t="s">
        <v>130</v>
      </c>
      <c r="B4" s="285"/>
      <c r="C4" s="285"/>
      <c r="D4" s="285"/>
      <c r="E4" s="285"/>
    </row>
    <row r="5" spans="1:5" x14ac:dyDescent="0.2">
      <c r="A5" s="324" t="s">
        <v>18</v>
      </c>
      <c r="B5" s="324"/>
      <c r="C5" s="324"/>
      <c r="D5" s="324"/>
      <c r="E5" s="324"/>
    </row>
    <row r="6" spans="1:5" ht="15" x14ac:dyDescent="0.25">
      <c r="A6" s="29" t="s">
        <v>4</v>
      </c>
      <c r="B6" s="17" t="s">
        <v>5</v>
      </c>
      <c r="C6" s="70" t="s">
        <v>6</v>
      </c>
      <c r="D6" s="70" t="s">
        <v>7</v>
      </c>
      <c r="E6" s="70" t="s">
        <v>8</v>
      </c>
    </row>
    <row r="7" spans="1:5" x14ac:dyDescent="0.2">
      <c r="A7" s="4"/>
      <c r="B7" s="23"/>
      <c r="C7" s="73">
        <f>C323</f>
        <v>0</v>
      </c>
      <c r="D7" s="53"/>
      <c r="E7" s="73">
        <f>E323</f>
        <v>0</v>
      </c>
    </row>
    <row r="8" spans="1:5" ht="84" x14ac:dyDescent="0.2">
      <c r="A8" s="4">
        <v>1</v>
      </c>
      <c r="B8" s="10" t="s">
        <v>12</v>
      </c>
      <c r="C8" s="53">
        <v>2857.14</v>
      </c>
      <c r="D8" s="53"/>
      <c r="E8" s="53">
        <f>E7+C8</f>
        <v>2857.14</v>
      </c>
    </row>
    <row r="9" spans="1:5" ht="72" x14ac:dyDescent="0.2">
      <c r="A9" s="4">
        <v>1</v>
      </c>
      <c r="B9" s="10" t="s">
        <v>11</v>
      </c>
      <c r="C9" s="53">
        <v>2857.14</v>
      </c>
      <c r="D9" s="53"/>
      <c r="E9" s="53">
        <f>E8+C9</f>
        <v>5714.28</v>
      </c>
    </row>
    <row r="10" spans="1:5" ht="84" x14ac:dyDescent="0.2">
      <c r="A10" s="4">
        <v>1</v>
      </c>
      <c r="B10" s="10" t="s">
        <v>27</v>
      </c>
      <c r="C10" s="71">
        <v>228.57</v>
      </c>
      <c r="D10" s="53"/>
      <c r="E10" s="53">
        <f>E9+C10</f>
        <v>5942.8499999999995</v>
      </c>
    </row>
    <row r="11" spans="1:5" ht="84" x14ac:dyDescent="0.2">
      <c r="A11" s="4">
        <v>1</v>
      </c>
      <c r="B11" s="10" t="s">
        <v>28</v>
      </c>
      <c r="C11" s="102">
        <v>462.86</v>
      </c>
      <c r="D11" s="53"/>
      <c r="E11" s="53">
        <f>E10+C11</f>
        <v>6405.7099999999991</v>
      </c>
    </row>
    <row r="12" spans="1:5" ht="72" x14ac:dyDescent="0.2">
      <c r="A12" s="4">
        <v>1</v>
      </c>
      <c r="B12" s="10" t="s">
        <v>68</v>
      </c>
      <c r="C12" s="53">
        <v>32685</v>
      </c>
      <c r="D12" s="53"/>
      <c r="E12" s="53">
        <f>E11+C12</f>
        <v>39090.71</v>
      </c>
    </row>
    <row r="13" spans="1:5" ht="72" x14ac:dyDescent="0.2">
      <c r="A13" s="4">
        <v>1</v>
      </c>
      <c r="B13" s="10" t="s">
        <v>69</v>
      </c>
      <c r="C13" s="53">
        <v>3814.98</v>
      </c>
      <c r="D13" s="53"/>
      <c r="E13" s="53">
        <f>E12+C13</f>
        <v>42905.69</v>
      </c>
    </row>
    <row r="14" spans="1:5" ht="72" x14ac:dyDescent="0.2">
      <c r="A14" s="256">
        <v>1</v>
      </c>
      <c r="B14" s="10" t="s">
        <v>29</v>
      </c>
      <c r="C14" s="265">
        <v>10000</v>
      </c>
      <c r="D14" s="265"/>
      <c r="E14" s="265">
        <f>E13+C14</f>
        <v>52905.69</v>
      </c>
    </row>
    <row r="15" spans="1:5" ht="84" x14ac:dyDescent="0.2">
      <c r="A15" s="257"/>
      <c r="B15" s="10" t="s">
        <v>30</v>
      </c>
      <c r="C15" s="266"/>
      <c r="D15" s="266"/>
      <c r="E15" s="266">
        <f>E14+C15</f>
        <v>52905.69</v>
      </c>
    </row>
    <row r="16" spans="1:5" ht="72" x14ac:dyDescent="0.2">
      <c r="A16" s="258"/>
      <c r="B16" s="10" t="s">
        <v>31</v>
      </c>
      <c r="C16" s="267"/>
      <c r="D16" s="267"/>
      <c r="E16" s="267">
        <f>E15+C16</f>
        <v>52905.69</v>
      </c>
    </row>
    <row r="17" spans="1:5" ht="72" x14ac:dyDescent="0.2">
      <c r="A17" s="4">
        <v>1</v>
      </c>
      <c r="B17" s="10" t="s">
        <v>32</v>
      </c>
      <c r="C17" s="53">
        <v>4000</v>
      </c>
      <c r="D17" s="53"/>
      <c r="E17" s="53">
        <f>E14+C17</f>
        <v>56905.69</v>
      </c>
    </row>
    <row r="18" spans="1:5" ht="84" x14ac:dyDescent="0.2">
      <c r="A18" s="4">
        <v>1</v>
      </c>
      <c r="B18" s="10" t="s">
        <v>33</v>
      </c>
      <c r="C18" s="53">
        <v>12000</v>
      </c>
      <c r="D18" s="53"/>
      <c r="E18" s="53">
        <f>E17+C18</f>
        <v>68905.69</v>
      </c>
    </row>
    <row r="19" spans="1:5" ht="84" x14ac:dyDescent="0.2">
      <c r="A19" s="4">
        <v>1</v>
      </c>
      <c r="B19" s="10" t="s">
        <v>34</v>
      </c>
      <c r="C19" s="53">
        <v>4571.43</v>
      </c>
      <c r="D19" s="53"/>
      <c r="E19" s="53">
        <f>E18+C19</f>
        <v>73477.119999999995</v>
      </c>
    </row>
    <row r="20" spans="1:5" ht="48" x14ac:dyDescent="0.2">
      <c r="A20" s="4">
        <v>1</v>
      </c>
      <c r="B20" s="10" t="s">
        <v>127</v>
      </c>
      <c r="C20" s="53">
        <v>32000</v>
      </c>
      <c r="D20" s="53"/>
      <c r="E20" s="53">
        <f>E19+C20</f>
        <v>105477.12</v>
      </c>
    </row>
    <row r="21" spans="1:5" ht="36" x14ac:dyDescent="0.2">
      <c r="A21" s="4">
        <v>1</v>
      </c>
      <c r="B21" s="10" t="s">
        <v>19</v>
      </c>
      <c r="C21" s="53">
        <v>110744.05</v>
      </c>
      <c r="D21" s="53"/>
      <c r="E21" s="53">
        <f>E20+C21</f>
        <v>216221.16999999998</v>
      </c>
    </row>
    <row r="22" spans="1:5" ht="48" x14ac:dyDescent="0.2">
      <c r="A22" s="4"/>
      <c r="B22" s="10" t="s">
        <v>124</v>
      </c>
      <c r="C22" s="53">
        <v>9394.77</v>
      </c>
      <c r="D22" s="53"/>
      <c r="E22" s="53">
        <f>E21+C22</f>
        <v>225615.93999999997</v>
      </c>
    </row>
    <row r="23" spans="1:5" ht="48" x14ac:dyDescent="0.2">
      <c r="A23" s="4">
        <v>1</v>
      </c>
      <c r="B23" s="56" t="s">
        <v>20</v>
      </c>
      <c r="C23" s="53">
        <v>23468.880000000001</v>
      </c>
      <c r="D23" s="53"/>
      <c r="E23" s="53">
        <f>E22+C23</f>
        <v>249084.81999999998</v>
      </c>
    </row>
    <row r="24" spans="1:5" ht="48" x14ac:dyDescent="0.2">
      <c r="A24" s="4">
        <v>1</v>
      </c>
      <c r="B24" s="56" t="s">
        <v>77</v>
      </c>
      <c r="C24" s="53">
        <v>26622.73</v>
      </c>
      <c r="D24" s="53"/>
      <c r="E24" s="53">
        <f>E23+C24</f>
        <v>275707.55</v>
      </c>
    </row>
    <row r="25" spans="1:5" ht="21" customHeight="1" x14ac:dyDescent="0.2">
      <c r="A25" s="4"/>
      <c r="B25" s="23" t="s">
        <v>17</v>
      </c>
      <c r="C25" s="73">
        <f>SUM(C8:C24)</f>
        <v>275707.55</v>
      </c>
      <c r="D25" s="53"/>
      <c r="E25" s="53"/>
    </row>
    <row r="26" spans="1:5" x14ac:dyDescent="0.2">
      <c r="A26" s="4"/>
      <c r="B26" s="23" t="s">
        <v>16</v>
      </c>
      <c r="C26" s="73">
        <f>C25+C7</f>
        <v>275707.55</v>
      </c>
      <c r="D26" s="53"/>
      <c r="E26" s="73">
        <f>E24</f>
        <v>275707.55</v>
      </c>
    </row>
    <row r="27" spans="1:5" x14ac:dyDescent="0.2">
      <c r="A27" s="7"/>
      <c r="B27" s="148"/>
      <c r="C27" s="74"/>
      <c r="D27" s="75"/>
      <c r="E27" s="74"/>
    </row>
    <row r="28" spans="1:5" x14ac:dyDescent="0.2">
      <c r="A28" s="7"/>
      <c r="B28" s="42"/>
      <c r="C28" s="74"/>
      <c r="D28" s="75"/>
      <c r="E28" s="75"/>
    </row>
    <row r="29" spans="1:5" x14ac:dyDescent="0.2">
      <c r="A29" s="7"/>
      <c r="B29" s="42"/>
      <c r="C29" s="74"/>
      <c r="D29" s="75"/>
      <c r="E29" s="244"/>
    </row>
    <row r="30" spans="1:5" x14ac:dyDescent="0.2">
      <c r="A30" s="7"/>
      <c r="B30" s="22"/>
      <c r="C30" s="77"/>
      <c r="D30" s="77"/>
    </row>
    <row r="31" spans="1:5" x14ac:dyDescent="0.2">
      <c r="A31" s="7"/>
      <c r="B31" s="22"/>
      <c r="C31" s="77"/>
      <c r="D31" s="77"/>
      <c r="E31" s="77"/>
    </row>
    <row r="32" spans="1:5" ht="14.25" x14ac:dyDescent="0.2">
      <c r="A32" s="7"/>
      <c r="B32" s="22"/>
      <c r="C32" s="77"/>
      <c r="D32" s="77"/>
      <c r="E32" s="104"/>
    </row>
    <row r="33" spans="1:5" x14ac:dyDescent="0.2">
      <c r="A33" s="7"/>
      <c r="B33" s="21"/>
      <c r="C33" s="103"/>
      <c r="D33" s="103"/>
      <c r="E33" s="106"/>
    </row>
    <row r="34" spans="1:5" x14ac:dyDescent="0.2">
      <c r="A34" s="7"/>
      <c r="B34" s="120" t="s">
        <v>13</v>
      </c>
      <c r="C34" s="105"/>
      <c r="D34" s="178" t="s">
        <v>35</v>
      </c>
      <c r="E34" s="106"/>
    </row>
    <row r="35" spans="1:5" x14ac:dyDescent="0.2">
      <c r="A35" s="7"/>
      <c r="B35" s="120" t="s">
        <v>14</v>
      </c>
      <c r="C35" s="105"/>
      <c r="D35" s="69" t="s">
        <v>15</v>
      </c>
      <c r="E35" s="106"/>
    </row>
    <row r="36" spans="1:5" x14ac:dyDescent="0.2">
      <c r="A36" s="7"/>
      <c r="B36" s="120" t="s">
        <v>0</v>
      </c>
      <c r="C36" s="105"/>
      <c r="D36" s="69" t="s">
        <v>1</v>
      </c>
      <c r="E36" s="84"/>
    </row>
    <row r="37" spans="1:5" x14ac:dyDescent="0.2">
      <c r="A37" s="7"/>
      <c r="B37" s="21"/>
      <c r="C37" s="84"/>
      <c r="D37" s="84"/>
      <c r="E37" s="84"/>
    </row>
    <row r="38" spans="1:5" x14ac:dyDescent="0.2">
      <c r="A38" s="37"/>
      <c r="B38" s="21"/>
      <c r="C38" s="84"/>
      <c r="D38" s="84"/>
      <c r="E38" s="84"/>
    </row>
    <row r="39" spans="1:5" x14ac:dyDescent="0.2">
      <c r="A39" s="24"/>
      <c r="B39" s="19"/>
      <c r="C39" s="6"/>
      <c r="D39" s="6"/>
      <c r="E39" s="6"/>
    </row>
    <row r="40" spans="1:5" x14ac:dyDescent="0.2">
      <c r="A40" s="1"/>
      <c r="B40" s="23"/>
      <c r="C40" s="73"/>
      <c r="D40" s="53"/>
      <c r="E40" s="73"/>
    </row>
    <row r="41" spans="1:5" x14ac:dyDescent="0.2">
      <c r="A41" s="5"/>
      <c r="B41" s="10"/>
      <c r="C41" s="71"/>
      <c r="D41" s="71"/>
      <c r="E41" s="53"/>
    </row>
    <row r="42" spans="1:5" x14ac:dyDescent="0.2">
      <c r="A42" s="5"/>
      <c r="B42" s="46"/>
      <c r="C42" s="73"/>
      <c r="D42" s="53"/>
      <c r="E42" s="53"/>
    </row>
    <row r="43" spans="1:5" x14ac:dyDescent="0.2">
      <c r="A43" s="5"/>
      <c r="B43" s="18"/>
      <c r="C43" s="73"/>
      <c r="D43" s="53"/>
      <c r="E43" s="73"/>
    </row>
    <row r="44" spans="1:5" x14ac:dyDescent="0.2">
      <c r="A44" s="37"/>
      <c r="B44" s="47"/>
      <c r="C44" s="77"/>
      <c r="D44" s="78"/>
      <c r="E44" s="78"/>
    </row>
    <row r="45" spans="1:5" x14ac:dyDescent="0.2">
      <c r="A45" s="32"/>
      <c r="B45" s="22"/>
      <c r="C45" s="82"/>
      <c r="D45" s="82"/>
      <c r="E45" s="74"/>
    </row>
    <row r="46" spans="1:5" x14ac:dyDescent="0.2">
      <c r="A46" s="281"/>
      <c r="B46" s="282"/>
      <c r="C46" s="282"/>
      <c r="D46" s="282"/>
      <c r="E46" s="283"/>
    </row>
    <row r="47" spans="1:5" x14ac:dyDescent="0.2">
      <c r="A47" s="24"/>
      <c r="B47" s="19"/>
      <c r="C47" s="6"/>
      <c r="D47" s="6"/>
      <c r="E47" s="6"/>
    </row>
    <row r="48" spans="1:5" x14ac:dyDescent="0.2">
      <c r="A48" s="1"/>
      <c r="B48" s="23"/>
      <c r="C48" s="73"/>
      <c r="D48" s="53"/>
      <c r="E48" s="73"/>
    </row>
    <row r="49" spans="1:5" x14ac:dyDescent="0.2">
      <c r="A49" s="256"/>
      <c r="B49" s="10"/>
      <c r="C49" s="262"/>
      <c r="D49" s="265"/>
      <c r="E49" s="265"/>
    </row>
    <row r="50" spans="1:5" x14ac:dyDescent="0.2">
      <c r="A50" s="257"/>
      <c r="B50" s="10"/>
      <c r="C50" s="263"/>
      <c r="D50" s="266"/>
      <c r="E50" s="266"/>
    </row>
    <row r="51" spans="1:5" x14ac:dyDescent="0.2">
      <c r="A51" s="257"/>
      <c r="B51" s="109"/>
      <c r="C51" s="263"/>
      <c r="D51" s="266"/>
      <c r="E51" s="266"/>
    </row>
    <row r="52" spans="1:5" x14ac:dyDescent="0.2">
      <c r="A52" s="257"/>
      <c r="B52" s="109"/>
      <c r="C52" s="263"/>
      <c r="D52" s="266"/>
      <c r="E52" s="266"/>
    </row>
    <row r="53" spans="1:5" x14ac:dyDescent="0.2">
      <c r="A53" s="257"/>
      <c r="B53" s="109"/>
      <c r="C53" s="263"/>
      <c r="D53" s="266"/>
      <c r="E53" s="266"/>
    </row>
    <row r="54" spans="1:5" x14ac:dyDescent="0.2">
      <c r="A54" s="258"/>
      <c r="B54" s="109"/>
      <c r="C54" s="264"/>
      <c r="D54" s="267"/>
      <c r="E54" s="267"/>
    </row>
    <row r="55" spans="1:5" x14ac:dyDescent="0.2">
      <c r="A55" s="4"/>
      <c r="B55" s="46"/>
      <c r="C55" s="73"/>
      <c r="D55" s="53"/>
      <c r="E55" s="53"/>
    </row>
    <row r="56" spans="1:5" x14ac:dyDescent="0.2">
      <c r="A56" s="4"/>
      <c r="B56" s="18"/>
      <c r="C56" s="73"/>
      <c r="D56" s="53"/>
      <c r="E56" s="73"/>
    </row>
    <row r="57" spans="1:5" x14ac:dyDescent="0.2">
      <c r="A57" s="7"/>
      <c r="B57" s="22"/>
      <c r="C57" s="74"/>
      <c r="D57" s="75"/>
      <c r="E57" s="74"/>
    </row>
    <row r="58" spans="1:5" x14ac:dyDescent="0.2">
      <c r="A58" s="38"/>
      <c r="B58" s="48"/>
      <c r="C58" s="84"/>
      <c r="D58" s="84"/>
      <c r="E58" s="84"/>
    </row>
    <row r="59" spans="1:5" x14ac:dyDescent="0.2">
      <c r="A59" s="343"/>
      <c r="B59" s="343"/>
      <c r="C59" s="343"/>
      <c r="D59" s="343"/>
      <c r="E59" s="343"/>
    </row>
    <row r="60" spans="1:5" x14ac:dyDescent="0.2">
      <c r="A60" s="24"/>
      <c r="B60" s="19"/>
      <c r="C60" s="6"/>
      <c r="D60" s="6"/>
      <c r="E60" s="6"/>
    </row>
    <row r="61" spans="1:5" x14ac:dyDescent="0.2">
      <c r="A61" s="39"/>
      <c r="B61" s="46"/>
      <c r="C61" s="81"/>
      <c r="D61" s="85"/>
      <c r="E61" s="81"/>
    </row>
    <row r="62" spans="1:5" x14ac:dyDescent="0.2">
      <c r="A62" s="1"/>
      <c r="B62" s="10"/>
      <c r="C62" s="53"/>
      <c r="D62" s="53"/>
      <c r="E62" s="90"/>
    </row>
    <row r="63" spans="1:5" x14ac:dyDescent="0.2">
      <c r="A63" s="1"/>
      <c r="B63" s="46"/>
      <c r="C63" s="73"/>
      <c r="D63" s="53"/>
      <c r="E63" s="53"/>
    </row>
    <row r="64" spans="1:5" x14ac:dyDescent="0.2">
      <c r="A64" s="1"/>
      <c r="B64" s="18"/>
      <c r="C64" s="73"/>
      <c r="D64" s="53"/>
      <c r="E64" s="73"/>
    </row>
    <row r="65" spans="1:5" x14ac:dyDescent="0.2">
      <c r="A65" s="7"/>
      <c r="B65" s="22"/>
      <c r="C65" s="74"/>
      <c r="D65" s="75"/>
      <c r="E65" s="74"/>
    </row>
    <row r="66" spans="1:5" x14ac:dyDescent="0.2">
      <c r="A66" s="7"/>
      <c r="B66" s="22"/>
      <c r="C66" s="74"/>
      <c r="D66" s="75"/>
      <c r="E66" s="74"/>
    </row>
    <row r="67" spans="1:5" ht="15" x14ac:dyDescent="0.25">
      <c r="A67" s="284"/>
      <c r="B67" s="284"/>
      <c r="C67" s="284"/>
      <c r="D67" s="284"/>
      <c r="E67" s="284"/>
    </row>
    <row r="68" spans="1:5" x14ac:dyDescent="0.2">
      <c r="A68" s="24"/>
      <c r="B68" s="19"/>
      <c r="C68" s="6"/>
      <c r="D68" s="6"/>
      <c r="E68" s="6"/>
    </row>
    <row r="69" spans="1:5" x14ac:dyDescent="0.2">
      <c r="A69" s="39"/>
      <c r="B69" s="46"/>
      <c r="C69" s="81"/>
      <c r="D69" s="85"/>
      <c r="E69" s="81"/>
    </row>
    <row r="70" spans="1:5" x14ac:dyDescent="0.2">
      <c r="A70" s="141"/>
      <c r="B70" s="56"/>
      <c r="C70" s="86"/>
      <c r="D70" s="86"/>
      <c r="E70" s="142"/>
    </row>
    <row r="71" spans="1:5" x14ac:dyDescent="0.2">
      <c r="A71" s="256"/>
      <c r="B71" s="10"/>
      <c r="C71" s="265"/>
      <c r="D71" s="265"/>
      <c r="E71" s="265"/>
    </row>
    <row r="72" spans="1:5" x14ac:dyDescent="0.2">
      <c r="A72" s="257"/>
      <c r="B72" s="10"/>
      <c r="C72" s="266"/>
      <c r="D72" s="266"/>
      <c r="E72" s="266"/>
    </row>
    <row r="73" spans="1:5" x14ac:dyDescent="0.2">
      <c r="A73" s="258"/>
      <c r="B73" s="10"/>
      <c r="C73" s="267"/>
      <c r="D73" s="267"/>
      <c r="E73" s="267"/>
    </row>
    <row r="74" spans="1:5" x14ac:dyDescent="0.2">
      <c r="A74" s="1"/>
      <c r="B74" s="10"/>
      <c r="C74" s="53"/>
      <c r="D74" s="53"/>
      <c r="E74" s="53"/>
    </row>
    <row r="75" spans="1:5" x14ac:dyDescent="0.2">
      <c r="A75" s="1"/>
      <c r="B75" s="46"/>
      <c r="C75" s="73"/>
      <c r="D75" s="53"/>
      <c r="E75" s="53"/>
    </row>
    <row r="76" spans="1:5" x14ac:dyDescent="0.2">
      <c r="A76" s="1"/>
      <c r="B76" s="18"/>
      <c r="C76" s="73"/>
      <c r="D76" s="53"/>
      <c r="E76" s="73"/>
    </row>
    <row r="77" spans="1:5" x14ac:dyDescent="0.2">
      <c r="A77" s="7"/>
      <c r="B77" s="49"/>
      <c r="C77" s="75"/>
      <c r="D77" s="75"/>
      <c r="E77" s="78"/>
    </row>
    <row r="78" spans="1:5" x14ac:dyDescent="0.2">
      <c r="A78" s="7"/>
      <c r="B78" s="49"/>
      <c r="C78" s="75"/>
      <c r="D78" s="75"/>
      <c r="E78" s="78"/>
    </row>
    <row r="79" spans="1:5" x14ac:dyDescent="0.2">
      <c r="A79" s="7"/>
      <c r="B79" s="49"/>
      <c r="C79" s="75"/>
      <c r="D79" s="75"/>
      <c r="E79" s="78"/>
    </row>
    <row r="80" spans="1:5" x14ac:dyDescent="0.2">
      <c r="A80" s="7"/>
      <c r="B80" s="49"/>
      <c r="C80" s="75"/>
      <c r="D80" s="75"/>
      <c r="E80" s="78"/>
    </row>
    <row r="81" spans="1:5" x14ac:dyDescent="0.2">
      <c r="A81" s="7"/>
      <c r="B81" s="49"/>
      <c r="C81" s="75"/>
      <c r="D81" s="75"/>
      <c r="E81" s="78"/>
    </row>
    <row r="82" spans="1:5" x14ac:dyDescent="0.2">
      <c r="A82" s="268"/>
      <c r="B82" s="269"/>
      <c r="C82" s="269"/>
      <c r="D82" s="269"/>
      <c r="E82" s="270"/>
    </row>
    <row r="83" spans="1:5" x14ac:dyDescent="0.2">
      <c r="A83" s="25"/>
      <c r="B83" s="19"/>
      <c r="C83" s="6"/>
      <c r="D83" s="6"/>
      <c r="E83" s="6"/>
    </row>
    <row r="84" spans="1:5" x14ac:dyDescent="0.2">
      <c r="A84" s="30"/>
      <c r="B84" s="19"/>
      <c r="C84" s="63"/>
      <c r="D84" s="79"/>
      <c r="E84" s="80"/>
    </row>
    <row r="85" spans="1:5" x14ac:dyDescent="0.2">
      <c r="A85" s="5"/>
      <c r="B85" s="10"/>
      <c r="C85" s="71"/>
      <c r="D85" s="53"/>
      <c r="E85" s="53"/>
    </row>
    <row r="86" spans="1:5" x14ac:dyDescent="0.2">
      <c r="A86" s="279"/>
      <c r="B86" s="280"/>
      <c r="C86" s="81"/>
      <c r="D86" s="81"/>
      <c r="E86" s="81"/>
    </row>
    <row r="87" spans="1:5" x14ac:dyDescent="0.2">
      <c r="A87" s="43"/>
      <c r="B87" s="43"/>
      <c r="C87" s="77"/>
      <c r="D87" s="77"/>
      <c r="E87" s="77"/>
    </row>
    <row r="88" spans="1:5" x14ac:dyDescent="0.2">
      <c r="A88" s="43"/>
      <c r="B88" s="43"/>
      <c r="C88" s="77"/>
      <c r="D88" s="77"/>
      <c r="E88" s="77"/>
    </row>
    <row r="89" spans="1:5" ht="15" x14ac:dyDescent="0.25">
      <c r="A89" s="276"/>
      <c r="B89" s="341"/>
      <c r="C89" s="341"/>
      <c r="D89" s="341"/>
      <c r="E89" s="342"/>
    </row>
    <row r="90" spans="1:5" x14ac:dyDescent="0.2">
      <c r="A90" s="24"/>
      <c r="B90" s="19"/>
      <c r="C90" s="6"/>
      <c r="D90" s="6"/>
      <c r="E90" s="6"/>
    </row>
    <row r="91" spans="1:5" x14ac:dyDescent="0.2">
      <c r="A91" s="40"/>
      <c r="B91" s="112"/>
      <c r="C91" s="87"/>
      <c r="D91" s="88"/>
      <c r="E91" s="89"/>
    </row>
    <row r="92" spans="1:5" x14ac:dyDescent="0.2">
      <c r="A92" s="36"/>
      <c r="B92" s="10"/>
      <c r="C92" s="250"/>
      <c r="D92" s="338"/>
      <c r="E92" s="338"/>
    </row>
    <row r="93" spans="1:5" x14ac:dyDescent="0.2">
      <c r="A93" s="4"/>
      <c r="B93" s="10"/>
      <c r="C93" s="251"/>
      <c r="D93" s="339"/>
      <c r="E93" s="339"/>
    </row>
    <row r="94" spans="1:5" x14ac:dyDescent="0.2">
      <c r="A94" s="4"/>
      <c r="B94" s="113"/>
      <c r="C94" s="251"/>
      <c r="D94" s="339"/>
      <c r="E94" s="339"/>
    </row>
    <row r="95" spans="1:5" x14ac:dyDescent="0.2">
      <c r="A95" s="4"/>
      <c r="B95" s="113"/>
      <c r="C95" s="251"/>
      <c r="D95" s="339"/>
      <c r="E95" s="339"/>
    </row>
    <row r="96" spans="1:5" x14ac:dyDescent="0.2">
      <c r="A96" s="4"/>
      <c r="B96" s="113"/>
      <c r="C96" s="252"/>
      <c r="D96" s="340"/>
      <c r="E96" s="340"/>
    </row>
    <row r="97" spans="1:5" x14ac:dyDescent="0.2">
      <c r="A97" s="4"/>
      <c r="B97" s="10"/>
      <c r="C97" s="250"/>
      <c r="D97" s="338"/>
      <c r="E97" s="250"/>
    </row>
    <row r="98" spans="1:5" x14ac:dyDescent="0.2">
      <c r="A98" s="4"/>
      <c r="B98" s="113"/>
      <c r="C98" s="251"/>
      <c r="D98" s="339"/>
      <c r="E98" s="251"/>
    </row>
    <row r="99" spans="1:5" x14ac:dyDescent="0.2">
      <c r="A99" s="4"/>
      <c r="B99" s="113"/>
      <c r="C99" s="252"/>
      <c r="D99" s="340"/>
      <c r="E99" s="252"/>
    </row>
    <row r="100" spans="1:5" x14ac:dyDescent="0.2">
      <c r="A100" s="4"/>
      <c r="B100" s="10"/>
      <c r="C100" s="250"/>
      <c r="D100" s="250"/>
      <c r="E100" s="250"/>
    </row>
    <row r="101" spans="1:5" x14ac:dyDescent="0.2">
      <c r="A101" s="4"/>
      <c r="B101" s="10"/>
      <c r="C101" s="251"/>
      <c r="D101" s="251"/>
      <c r="E101" s="251"/>
    </row>
    <row r="102" spans="1:5" x14ac:dyDescent="0.2">
      <c r="A102" s="4"/>
      <c r="B102" s="10"/>
      <c r="C102" s="251"/>
      <c r="D102" s="251"/>
      <c r="E102" s="251"/>
    </row>
    <row r="103" spans="1:5" x14ac:dyDescent="0.2">
      <c r="A103" s="4"/>
      <c r="B103" s="110"/>
      <c r="C103" s="251"/>
      <c r="D103" s="251"/>
      <c r="E103" s="251"/>
    </row>
    <row r="104" spans="1:5" x14ac:dyDescent="0.2">
      <c r="A104" s="4"/>
      <c r="B104" s="110"/>
      <c r="C104" s="252"/>
      <c r="D104" s="252"/>
      <c r="E104" s="252"/>
    </row>
    <row r="105" spans="1:5" x14ac:dyDescent="0.2">
      <c r="A105" s="4"/>
      <c r="B105" s="10"/>
      <c r="C105" s="253"/>
      <c r="D105" s="253"/>
      <c r="E105" s="250"/>
    </row>
    <row r="106" spans="1:5" x14ac:dyDescent="0.2">
      <c r="A106" s="4"/>
      <c r="B106" s="143"/>
      <c r="C106" s="254"/>
      <c r="D106" s="254"/>
      <c r="E106" s="251"/>
    </row>
    <row r="107" spans="1:5" x14ac:dyDescent="0.2">
      <c r="A107" s="4"/>
      <c r="B107" s="10"/>
      <c r="C107" s="254"/>
      <c r="D107" s="254"/>
      <c r="E107" s="251"/>
    </row>
    <row r="108" spans="1:5" x14ac:dyDescent="0.2">
      <c r="A108" s="4"/>
      <c r="B108" s="10"/>
      <c r="C108" s="254"/>
      <c r="D108" s="254"/>
      <c r="E108" s="251"/>
    </row>
    <row r="109" spans="1:5" x14ac:dyDescent="0.2">
      <c r="A109" s="4"/>
      <c r="B109" s="10"/>
      <c r="C109" s="255"/>
      <c r="D109" s="255"/>
      <c r="E109" s="252"/>
    </row>
    <row r="110" spans="1:5" x14ac:dyDescent="0.2">
      <c r="A110" s="4"/>
      <c r="B110" s="10"/>
      <c r="C110" s="83"/>
      <c r="D110" s="91"/>
      <c r="E110" s="85"/>
    </row>
    <row r="111" spans="1:5" x14ac:dyDescent="0.2">
      <c r="A111" s="4"/>
      <c r="B111" s="10"/>
      <c r="C111" s="253"/>
      <c r="D111" s="253"/>
      <c r="E111" s="250"/>
    </row>
    <row r="112" spans="1:5" x14ac:dyDescent="0.2">
      <c r="A112" s="4"/>
      <c r="B112" s="10"/>
      <c r="C112" s="254"/>
      <c r="D112" s="254"/>
      <c r="E112" s="251"/>
    </row>
    <row r="113" spans="1:5" x14ac:dyDescent="0.2">
      <c r="A113" s="4"/>
      <c r="B113" s="10"/>
      <c r="C113" s="255"/>
      <c r="D113" s="255"/>
      <c r="E113" s="252"/>
    </row>
    <row r="114" spans="1:5" x14ac:dyDescent="0.2">
      <c r="A114" s="4"/>
      <c r="B114" s="10"/>
      <c r="C114" s="253"/>
      <c r="D114" s="253"/>
      <c r="E114" s="250"/>
    </row>
    <row r="115" spans="1:5" x14ac:dyDescent="0.2">
      <c r="A115" s="4"/>
      <c r="B115" s="10"/>
      <c r="C115" s="254"/>
      <c r="D115" s="254"/>
      <c r="E115" s="251"/>
    </row>
    <row r="116" spans="1:5" x14ac:dyDescent="0.2">
      <c r="A116" s="4"/>
      <c r="B116" s="10"/>
      <c r="C116" s="254"/>
      <c r="D116" s="254"/>
      <c r="E116" s="251"/>
    </row>
    <row r="117" spans="1:5" x14ac:dyDescent="0.2">
      <c r="A117" s="4"/>
      <c r="B117" s="56"/>
      <c r="C117" s="255"/>
      <c r="D117" s="255"/>
      <c r="E117" s="252"/>
    </row>
    <row r="118" spans="1:5" x14ac:dyDescent="0.2">
      <c r="A118" s="4"/>
      <c r="B118" s="15"/>
      <c r="C118" s="92"/>
      <c r="D118" s="91"/>
      <c r="E118" s="85"/>
    </row>
    <row r="119" spans="1:5" x14ac:dyDescent="0.2">
      <c r="A119" s="4"/>
      <c r="B119" s="15"/>
      <c r="C119" s="81"/>
      <c r="D119" s="91"/>
      <c r="E119" s="81"/>
    </row>
    <row r="120" spans="1:5" x14ac:dyDescent="0.2">
      <c r="A120" s="7"/>
      <c r="B120" s="34"/>
      <c r="C120" s="77"/>
      <c r="D120" s="93"/>
      <c r="E120" s="77"/>
    </row>
    <row r="121" spans="1:5" x14ac:dyDescent="0.2">
      <c r="A121" s="268"/>
      <c r="B121" s="269"/>
      <c r="C121" s="269"/>
      <c r="D121" s="269"/>
      <c r="E121" s="270"/>
    </row>
    <row r="122" spans="1:5" x14ac:dyDescent="0.2">
      <c r="A122" s="25"/>
      <c r="B122" s="19"/>
      <c r="C122" s="6"/>
      <c r="D122" s="6"/>
      <c r="E122" s="6"/>
    </row>
    <row r="123" spans="1:5" x14ac:dyDescent="0.2">
      <c r="A123" s="25"/>
      <c r="B123" s="19"/>
      <c r="C123" s="51"/>
      <c r="D123" s="6"/>
      <c r="E123" s="51"/>
    </row>
    <row r="124" spans="1:5" x14ac:dyDescent="0.2">
      <c r="A124" s="256"/>
      <c r="B124" s="10"/>
      <c r="C124" s="259"/>
      <c r="D124" s="265"/>
      <c r="E124" s="265"/>
    </row>
    <row r="125" spans="1:5" x14ac:dyDescent="0.2">
      <c r="A125" s="257"/>
      <c r="B125" s="10"/>
      <c r="C125" s="260"/>
      <c r="D125" s="266"/>
      <c r="E125" s="266"/>
    </row>
    <row r="126" spans="1:5" x14ac:dyDescent="0.2">
      <c r="A126" s="258"/>
      <c r="B126" s="10"/>
      <c r="C126" s="261"/>
      <c r="D126" s="267"/>
      <c r="E126" s="267"/>
    </row>
    <row r="127" spans="1:5" x14ac:dyDescent="0.2">
      <c r="A127" s="256"/>
      <c r="B127" s="10"/>
      <c r="C127" s="259"/>
      <c r="D127" s="262"/>
      <c r="E127" s="265"/>
    </row>
    <row r="128" spans="1:5" x14ac:dyDescent="0.2">
      <c r="A128" s="257"/>
      <c r="B128" s="10"/>
      <c r="C128" s="260"/>
      <c r="D128" s="263"/>
      <c r="E128" s="266"/>
    </row>
    <row r="129" spans="1:5" x14ac:dyDescent="0.2">
      <c r="A129" s="258"/>
      <c r="B129" s="10"/>
      <c r="C129" s="261"/>
      <c r="D129" s="264"/>
      <c r="E129" s="267"/>
    </row>
    <row r="130" spans="1:5" x14ac:dyDescent="0.2">
      <c r="A130" s="277"/>
      <c r="B130" s="278"/>
      <c r="C130" s="94"/>
      <c r="D130" s="94"/>
      <c r="E130" s="94"/>
    </row>
    <row r="131" spans="1:5" x14ac:dyDescent="0.2">
      <c r="A131" s="44"/>
      <c r="B131" s="44"/>
      <c r="C131" s="95"/>
      <c r="D131" s="95"/>
      <c r="E131" s="95"/>
    </row>
    <row r="132" spans="1:5" x14ac:dyDescent="0.2">
      <c r="A132" s="44"/>
      <c r="B132" s="44"/>
      <c r="C132" s="95"/>
      <c r="D132" s="95"/>
      <c r="E132" s="95"/>
    </row>
    <row r="133" spans="1:5" ht="15" x14ac:dyDescent="0.25">
      <c r="A133" s="275"/>
      <c r="B133" s="284"/>
      <c r="C133" s="284"/>
      <c r="D133" s="284"/>
      <c r="E133" s="337"/>
    </row>
    <row r="134" spans="1:5" x14ac:dyDescent="0.2">
      <c r="A134" s="52"/>
      <c r="B134" s="23"/>
      <c r="C134" s="96"/>
      <c r="D134" s="96"/>
      <c r="E134" s="96"/>
    </row>
    <row r="135" spans="1:5" x14ac:dyDescent="0.2">
      <c r="A135" s="33"/>
      <c r="B135" s="23"/>
      <c r="C135" s="92"/>
      <c r="D135" s="97"/>
      <c r="E135" s="97"/>
    </row>
    <row r="136" spans="1:5" x14ac:dyDescent="0.2">
      <c r="A136" s="4"/>
      <c r="B136" s="10"/>
      <c r="C136" s="147"/>
      <c r="D136" s="97"/>
      <c r="E136" s="114"/>
    </row>
    <row r="137" spans="1:5" ht="55.5" customHeight="1" x14ac:dyDescent="0.2">
      <c r="A137" s="4"/>
      <c r="B137" s="10"/>
      <c r="C137" s="83"/>
      <c r="D137" s="91"/>
      <c r="E137" s="115"/>
    </row>
    <row r="138" spans="1:5" ht="54" customHeight="1" x14ac:dyDescent="0.2">
      <c r="A138" s="4"/>
      <c r="B138" s="10"/>
      <c r="C138" s="253"/>
      <c r="D138" s="253"/>
      <c r="E138" s="253"/>
    </row>
    <row r="139" spans="1:5" ht="43.5" customHeight="1" x14ac:dyDescent="0.2">
      <c r="A139" s="4"/>
      <c r="B139" s="10"/>
      <c r="C139" s="254"/>
      <c r="D139" s="254"/>
      <c r="E139" s="254"/>
    </row>
    <row r="140" spans="1:5" ht="48.75" customHeight="1" x14ac:dyDescent="0.2">
      <c r="A140" s="4"/>
      <c r="B140" s="10"/>
      <c r="C140" s="255"/>
      <c r="D140" s="255"/>
      <c r="E140" s="255"/>
    </row>
    <row r="141" spans="1:5" x14ac:dyDescent="0.2">
      <c r="A141" s="4"/>
      <c r="B141" s="10"/>
      <c r="C141" s="253"/>
      <c r="D141" s="253"/>
      <c r="E141" s="253"/>
    </row>
    <row r="142" spans="1:5" x14ac:dyDescent="0.2">
      <c r="A142" s="4"/>
      <c r="B142" s="10"/>
      <c r="C142" s="254"/>
      <c r="D142" s="254"/>
      <c r="E142" s="254"/>
    </row>
    <row r="143" spans="1:5" x14ac:dyDescent="0.2">
      <c r="A143" s="4"/>
      <c r="B143" s="10"/>
      <c r="C143" s="255"/>
      <c r="D143" s="255"/>
      <c r="E143" s="255"/>
    </row>
    <row r="144" spans="1:5" x14ac:dyDescent="0.2">
      <c r="A144" s="4"/>
      <c r="B144" s="10"/>
      <c r="C144" s="294"/>
      <c r="D144" s="253"/>
      <c r="E144" s="253"/>
    </row>
    <row r="145" spans="1:5" x14ac:dyDescent="0.2">
      <c r="A145" s="4"/>
      <c r="B145" s="10"/>
      <c r="C145" s="295"/>
      <c r="D145" s="254"/>
      <c r="E145" s="254"/>
    </row>
    <row r="146" spans="1:5" x14ac:dyDescent="0.2">
      <c r="A146" s="4"/>
      <c r="B146" s="10"/>
      <c r="C146" s="295"/>
      <c r="D146" s="254"/>
      <c r="E146" s="254"/>
    </row>
    <row r="147" spans="1:5" x14ac:dyDescent="0.2">
      <c r="A147" s="4"/>
      <c r="B147" s="10"/>
      <c r="C147" s="295"/>
      <c r="D147" s="254"/>
      <c r="E147" s="254"/>
    </row>
    <row r="148" spans="1:5" x14ac:dyDescent="0.2">
      <c r="A148" s="4"/>
      <c r="B148" s="10"/>
      <c r="C148" s="295"/>
      <c r="D148" s="254"/>
      <c r="E148" s="254"/>
    </row>
    <row r="149" spans="1:5" x14ac:dyDescent="0.2">
      <c r="A149" s="4"/>
      <c r="B149" s="10"/>
      <c r="C149" s="296"/>
      <c r="D149" s="255"/>
      <c r="E149" s="255"/>
    </row>
    <row r="150" spans="1:5" ht="60.75" customHeight="1" x14ac:dyDescent="0.2">
      <c r="A150" s="58"/>
      <c r="B150" s="9"/>
      <c r="C150" s="271"/>
      <c r="D150" s="259"/>
      <c r="E150" s="253"/>
    </row>
    <row r="151" spans="1:5" ht="62.25" customHeight="1" x14ac:dyDescent="0.2">
      <c r="A151" s="58"/>
      <c r="B151" s="9"/>
      <c r="C151" s="272"/>
      <c r="D151" s="260"/>
      <c r="E151" s="254"/>
    </row>
    <row r="152" spans="1:5" ht="39.75" customHeight="1" x14ac:dyDescent="0.2">
      <c r="A152" s="58"/>
      <c r="B152" s="9"/>
      <c r="C152" s="272"/>
      <c r="D152" s="260"/>
      <c r="E152" s="254"/>
    </row>
    <row r="153" spans="1:5" ht="44.25" customHeight="1" x14ac:dyDescent="0.2">
      <c r="A153" s="58"/>
      <c r="B153" s="9"/>
      <c r="C153" s="272"/>
      <c r="D153" s="260"/>
      <c r="E153" s="254"/>
    </row>
    <row r="154" spans="1:5" x14ac:dyDescent="0.2">
      <c r="A154" s="58"/>
      <c r="B154" s="9"/>
      <c r="C154" s="272"/>
      <c r="D154" s="260"/>
      <c r="E154" s="254"/>
    </row>
    <row r="155" spans="1:5" x14ac:dyDescent="0.2">
      <c r="A155" s="58"/>
      <c r="B155" s="9"/>
      <c r="C155" s="272"/>
      <c r="D155" s="260"/>
      <c r="E155" s="254"/>
    </row>
    <row r="156" spans="1:5" x14ac:dyDescent="0.2">
      <c r="A156" s="58"/>
      <c r="B156" s="9"/>
      <c r="C156" s="273"/>
      <c r="D156" s="261"/>
      <c r="E156" s="255"/>
    </row>
    <row r="157" spans="1:5" x14ac:dyDescent="0.2">
      <c r="A157" s="58"/>
      <c r="B157" s="116"/>
      <c r="C157" s="145"/>
      <c r="D157" s="76"/>
      <c r="E157" s="99"/>
    </row>
    <row r="158" spans="1:5" ht="47.25" customHeight="1" x14ac:dyDescent="0.2">
      <c r="A158" s="58"/>
      <c r="B158" s="9"/>
      <c r="C158" s="98"/>
      <c r="D158" s="76"/>
      <c r="E158" s="99"/>
    </row>
    <row r="159" spans="1:5" ht="48.75" customHeight="1" x14ac:dyDescent="0.2">
      <c r="A159" s="58"/>
      <c r="B159" s="9"/>
      <c r="C159" s="98"/>
      <c r="D159" s="76"/>
      <c r="E159" s="99"/>
    </row>
    <row r="160" spans="1:5" ht="54" customHeight="1" x14ac:dyDescent="0.2">
      <c r="A160" s="58"/>
      <c r="B160" s="9"/>
      <c r="C160" s="98"/>
      <c r="D160" s="76"/>
      <c r="E160" s="99"/>
    </row>
    <row r="161" spans="1:5" ht="60.75" customHeight="1" x14ac:dyDescent="0.2">
      <c r="A161" s="58"/>
      <c r="B161" s="10"/>
      <c r="C161" s="98"/>
      <c r="D161" s="76"/>
      <c r="E161" s="99"/>
    </row>
    <row r="162" spans="1:5" x14ac:dyDescent="0.2">
      <c r="A162" s="4"/>
      <c r="B162" s="15"/>
      <c r="C162" s="92"/>
      <c r="D162" s="91"/>
      <c r="E162" s="85"/>
    </row>
    <row r="163" spans="1:5" x14ac:dyDescent="0.2">
      <c r="A163" s="4"/>
      <c r="B163" s="15"/>
      <c r="C163" s="92"/>
      <c r="D163" s="91"/>
      <c r="E163" s="73"/>
    </row>
    <row r="164" spans="1:5" x14ac:dyDescent="0.2">
      <c r="A164" s="7"/>
      <c r="B164" s="59"/>
      <c r="C164" s="100"/>
      <c r="D164" s="93"/>
      <c r="E164" s="77"/>
    </row>
    <row r="165" spans="1:5" x14ac:dyDescent="0.2">
      <c r="A165" s="7"/>
      <c r="B165" s="59"/>
      <c r="C165" s="100"/>
      <c r="D165" s="93"/>
      <c r="E165" s="77"/>
    </row>
    <row r="166" spans="1:5" x14ac:dyDescent="0.2">
      <c r="A166" s="7"/>
      <c r="B166" s="59"/>
      <c r="C166" s="100"/>
      <c r="D166" s="93"/>
      <c r="E166" s="77"/>
    </row>
    <row r="167" spans="1:5" x14ac:dyDescent="0.2">
      <c r="A167" s="7"/>
      <c r="B167" s="59"/>
      <c r="C167" s="100"/>
      <c r="D167" s="93"/>
      <c r="E167" s="77"/>
    </row>
    <row r="168" spans="1:5" s="139" customFormat="1" x14ac:dyDescent="0.2">
      <c r="A168" s="286"/>
      <c r="B168" s="287"/>
      <c r="C168" s="287"/>
      <c r="D168" s="287"/>
      <c r="E168" s="288"/>
    </row>
    <row r="169" spans="1:5" x14ac:dyDescent="0.2">
      <c r="A169" s="25"/>
      <c r="B169" s="25"/>
      <c r="C169" s="6"/>
      <c r="D169" s="6"/>
      <c r="E169" s="6"/>
    </row>
    <row r="170" spans="1:5" x14ac:dyDescent="0.2">
      <c r="A170" s="25"/>
      <c r="B170" s="19"/>
      <c r="C170" s="51"/>
      <c r="D170" s="6"/>
      <c r="E170" s="51"/>
    </row>
    <row r="171" spans="1:5" x14ac:dyDescent="0.2">
      <c r="A171" s="4"/>
      <c r="B171" s="10"/>
      <c r="C171" s="53"/>
      <c r="D171" s="53"/>
      <c r="E171" s="53"/>
    </row>
    <row r="172" spans="1:5" x14ac:dyDescent="0.2">
      <c r="A172" s="305"/>
      <c r="B172" s="10"/>
      <c r="C172" s="302"/>
      <c r="D172" s="302"/>
      <c r="E172" s="265"/>
    </row>
    <row r="173" spans="1:5" x14ac:dyDescent="0.2">
      <c r="A173" s="306"/>
      <c r="B173" s="10"/>
      <c r="C173" s="303"/>
      <c r="D173" s="303"/>
      <c r="E173" s="266"/>
    </row>
    <row r="174" spans="1:5" x14ac:dyDescent="0.2">
      <c r="A174" s="307"/>
      <c r="B174" s="10"/>
      <c r="C174" s="304"/>
      <c r="D174" s="304"/>
      <c r="E174" s="267"/>
    </row>
    <row r="175" spans="1:5" x14ac:dyDescent="0.2">
      <c r="A175" s="4"/>
      <c r="B175" s="10"/>
      <c r="C175" s="262"/>
      <c r="D175" s="262"/>
      <c r="E175" s="262"/>
    </row>
    <row r="176" spans="1:5" x14ac:dyDescent="0.2">
      <c r="A176" s="4"/>
      <c r="B176" s="10"/>
      <c r="C176" s="263"/>
      <c r="D176" s="263"/>
      <c r="E176" s="263"/>
    </row>
    <row r="177" spans="1:5" x14ac:dyDescent="0.2">
      <c r="A177" s="4"/>
      <c r="B177" s="10"/>
      <c r="C177" s="264"/>
      <c r="D177" s="264"/>
      <c r="E177" s="264"/>
    </row>
    <row r="178" spans="1:5" x14ac:dyDescent="0.2">
      <c r="A178" s="4"/>
      <c r="B178" s="15"/>
      <c r="C178" s="92"/>
      <c r="D178" s="97"/>
      <c r="E178" s="94"/>
    </row>
    <row r="179" spans="1:5" x14ac:dyDescent="0.2">
      <c r="A179" s="4"/>
      <c r="B179" s="15"/>
      <c r="C179" s="92"/>
      <c r="D179" s="91"/>
      <c r="E179" s="92"/>
    </row>
    <row r="180" spans="1:5" x14ac:dyDescent="0.2">
      <c r="A180" s="7"/>
      <c r="B180" s="59"/>
      <c r="C180" s="100"/>
      <c r="D180" s="93"/>
      <c r="E180" s="77"/>
    </row>
    <row r="181" spans="1:5" ht="9.75" customHeight="1" x14ac:dyDescent="0.2">
      <c r="A181" s="7"/>
      <c r="B181" s="59"/>
      <c r="C181" s="100"/>
      <c r="D181" s="93"/>
      <c r="E181" s="77"/>
    </row>
    <row r="182" spans="1:5" ht="9.75" customHeight="1" x14ac:dyDescent="0.2">
      <c r="A182" s="7"/>
      <c r="B182" s="59"/>
      <c r="C182" s="100"/>
      <c r="D182" s="93"/>
      <c r="E182" s="77"/>
    </row>
    <row r="183" spans="1:5" ht="9.75" customHeight="1" x14ac:dyDescent="0.2">
      <c r="A183" s="7"/>
      <c r="B183" s="59"/>
      <c r="C183" s="100"/>
      <c r="D183" s="93"/>
      <c r="E183" s="77"/>
    </row>
    <row r="184" spans="1:5" ht="9.75" customHeight="1" x14ac:dyDescent="0.2">
      <c r="A184" s="7"/>
      <c r="B184" s="59"/>
      <c r="C184" s="100"/>
      <c r="D184" s="93"/>
      <c r="E184" s="77"/>
    </row>
    <row r="185" spans="1:5" ht="9.75" customHeight="1" x14ac:dyDescent="0.2">
      <c r="A185" s="7"/>
      <c r="B185" s="59"/>
      <c r="C185" s="100"/>
      <c r="D185" s="93"/>
      <c r="E185" s="77"/>
    </row>
    <row r="186" spans="1:5" ht="15" x14ac:dyDescent="0.25">
      <c r="A186" s="274"/>
      <c r="B186" s="335"/>
      <c r="C186" s="335"/>
      <c r="D186" s="335"/>
      <c r="E186" s="336"/>
    </row>
    <row r="187" spans="1:5" x14ac:dyDescent="0.2">
      <c r="A187" s="25"/>
      <c r="B187" s="19"/>
      <c r="C187" s="6"/>
      <c r="D187" s="6"/>
      <c r="E187" s="6"/>
    </row>
    <row r="188" spans="1:5" x14ac:dyDescent="0.2">
      <c r="A188" s="25"/>
      <c r="B188" s="19"/>
      <c r="C188" s="51"/>
      <c r="D188" s="6"/>
      <c r="E188" s="51"/>
    </row>
    <row r="189" spans="1:5" s="8" customFormat="1" x14ac:dyDescent="0.2">
      <c r="A189" s="62"/>
      <c r="B189" s="61"/>
      <c r="C189" s="297"/>
      <c r="D189" s="297"/>
      <c r="E189" s="297"/>
    </row>
    <row r="190" spans="1:5" s="8" customFormat="1" x14ac:dyDescent="0.2">
      <c r="A190" s="62"/>
      <c r="B190" s="65"/>
      <c r="C190" s="299"/>
      <c r="D190" s="299"/>
      <c r="E190" s="299"/>
    </row>
    <row r="191" spans="1:5" s="8" customFormat="1" x14ac:dyDescent="0.2">
      <c r="A191" s="62"/>
      <c r="B191" s="61"/>
      <c r="C191" s="297"/>
      <c r="D191" s="297"/>
      <c r="E191" s="297"/>
    </row>
    <row r="192" spans="1:5" s="8" customFormat="1" ht="66" customHeight="1" x14ac:dyDescent="0.2">
      <c r="A192" s="62"/>
      <c r="B192" s="61"/>
      <c r="C192" s="299"/>
      <c r="D192" s="299"/>
      <c r="E192" s="299"/>
    </row>
    <row r="193" spans="1:5" s="8" customFormat="1" x14ac:dyDescent="0.2">
      <c r="A193" s="62"/>
      <c r="B193" s="61"/>
      <c r="C193" s="297"/>
      <c r="D193" s="297"/>
      <c r="E193" s="297"/>
    </row>
    <row r="194" spans="1:5" s="8" customFormat="1" x14ac:dyDescent="0.2">
      <c r="A194" s="62"/>
      <c r="B194" s="61"/>
      <c r="C194" s="299"/>
      <c r="D194" s="299"/>
      <c r="E194" s="299"/>
    </row>
    <row r="195" spans="1:5" s="8" customFormat="1" ht="66" customHeight="1" x14ac:dyDescent="0.2">
      <c r="A195" s="62"/>
      <c r="B195" s="146"/>
      <c r="C195" s="297"/>
      <c r="D195" s="297"/>
      <c r="E195" s="297"/>
    </row>
    <row r="196" spans="1:5" s="8" customFormat="1" ht="66" customHeight="1" x14ac:dyDescent="0.2">
      <c r="A196" s="62"/>
      <c r="B196" s="61"/>
      <c r="C196" s="299"/>
      <c r="D196" s="299"/>
      <c r="E196" s="299"/>
    </row>
    <row r="197" spans="1:5" s="8" customFormat="1" ht="90" customHeight="1" x14ac:dyDescent="0.2">
      <c r="A197" s="62"/>
      <c r="B197" s="61"/>
      <c r="C197" s="297"/>
      <c r="D197" s="297"/>
      <c r="E197" s="297"/>
    </row>
    <row r="198" spans="1:5" s="8" customFormat="1" x14ac:dyDescent="0.2">
      <c r="A198" s="62"/>
      <c r="B198" s="61"/>
      <c r="C198" s="298"/>
      <c r="D198" s="298"/>
      <c r="E198" s="298"/>
    </row>
    <row r="199" spans="1:5" s="8" customFormat="1" x14ac:dyDescent="0.2">
      <c r="A199" s="62"/>
      <c r="B199" s="61"/>
      <c r="C199" s="299"/>
      <c r="D199" s="299"/>
      <c r="E199" s="299"/>
    </row>
    <row r="200" spans="1:5" s="8" customFormat="1" ht="84" customHeight="1" x14ac:dyDescent="0.2">
      <c r="A200" s="62"/>
      <c r="B200" s="61"/>
      <c r="C200" s="297"/>
      <c r="D200" s="297"/>
      <c r="E200" s="297"/>
    </row>
    <row r="201" spans="1:5" s="8" customFormat="1" ht="75" customHeight="1" x14ac:dyDescent="0.2">
      <c r="A201" s="62"/>
      <c r="B201" s="61"/>
      <c r="C201" s="298"/>
      <c r="D201" s="298"/>
      <c r="E201" s="298"/>
    </row>
    <row r="202" spans="1:5" s="8" customFormat="1" ht="69.95" customHeight="1" x14ac:dyDescent="0.2">
      <c r="A202" s="62"/>
      <c r="B202" s="61"/>
      <c r="C202" s="299"/>
      <c r="D202" s="299"/>
      <c r="E202" s="299"/>
    </row>
    <row r="203" spans="1:5" x14ac:dyDescent="0.2">
      <c r="A203" s="4"/>
      <c r="B203" s="15"/>
      <c r="C203" s="92"/>
      <c r="D203" s="92"/>
      <c r="E203" s="111"/>
    </row>
    <row r="204" spans="1:5" x14ac:dyDescent="0.2">
      <c r="A204" s="4"/>
      <c r="B204" s="15"/>
      <c r="C204" s="92"/>
      <c r="D204" s="91"/>
      <c r="E204" s="73"/>
    </row>
    <row r="205" spans="1:5" x14ac:dyDescent="0.2">
      <c r="A205" s="60"/>
      <c r="B205" s="60"/>
      <c r="C205" s="101"/>
      <c r="D205" s="101"/>
      <c r="E205" s="101"/>
    </row>
    <row r="206" spans="1:5" x14ac:dyDescent="0.2">
      <c r="A206" s="60"/>
      <c r="B206" s="60"/>
      <c r="C206" s="101"/>
      <c r="D206" s="101"/>
      <c r="E206" s="101"/>
    </row>
    <row r="207" spans="1:5" x14ac:dyDescent="0.2">
      <c r="A207" s="60"/>
      <c r="B207" s="60"/>
      <c r="C207" s="101"/>
      <c r="D207" s="101"/>
      <c r="E207" s="101"/>
    </row>
    <row r="208" spans="1:5" x14ac:dyDescent="0.2">
      <c r="A208" s="60"/>
      <c r="B208" s="60"/>
      <c r="C208" s="101"/>
      <c r="D208" s="101"/>
      <c r="E208" s="101"/>
    </row>
    <row r="209" spans="1:7" x14ac:dyDescent="0.2">
      <c r="A209" s="60"/>
      <c r="B209" s="60"/>
      <c r="C209" s="101"/>
      <c r="D209" s="101"/>
      <c r="E209" s="101"/>
    </row>
    <row r="210" spans="1:7" x14ac:dyDescent="0.2">
      <c r="A210" s="60"/>
      <c r="B210" s="60"/>
      <c r="C210" s="101"/>
      <c r="D210" s="101"/>
      <c r="E210" s="101"/>
    </row>
    <row r="211" spans="1:7" x14ac:dyDescent="0.2">
      <c r="A211" s="60"/>
      <c r="B211" s="60"/>
      <c r="C211" s="101"/>
      <c r="D211" s="101"/>
      <c r="E211" s="101"/>
    </row>
    <row r="212" spans="1:7" ht="15" x14ac:dyDescent="0.25">
      <c r="A212" s="289"/>
      <c r="B212" s="289"/>
      <c r="C212" s="289"/>
      <c r="D212" s="289"/>
      <c r="E212" s="289"/>
    </row>
    <row r="213" spans="1:7" ht="15" x14ac:dyDescent="0.2">
      <c r="A213" s="29"/>
      <c r="B213" s="17"/>
      <c r="C213" s="29"/>
      <c r="D213" s="29"/>
      <c r="E213" s="29"/>
    </row>
    <row r="214" spans="1:7" ht="15" x14ac:dyDescent="0.2">
      <c r="A214" s="29"/>
      <c r="B214" s="20"/>
      <c r="C214" s="117"/>
      <c r="D214" s="29"/>
      <c r="E214" s="117"/>
    </row>
    <row r="215" spans="1:7" x14ac:dyDescent="0.2">
      <c r="A215" s="66"/>
      <c r="B215" s="61"/>
      <c r="C215" s="291"/>
      <c r="D215" s="308"/>
      <c r="E215" s="311"/>
      <c r="G215" s="3"/>
    </row>
    <row r="216" spans="1:7" x14ac:dyDescent="0.2">
      <c r="A216" s="66"/>
      <c r="B216" s="61"/>
      <c r="C216" s="292"/>
      <c r="D216" s="309"/>
      <c r="E216" s="312"/>
    </row>
    <row r="217" spans="1:7" ht="15" customHeight="1" x14ac:dyDescent="0.2">
      <c r="A217" s="66"/>
      <c r="B217" s="61"/>
      <c r="C217" s="293"/>
      <c r="D217" s="310"/>
      <c r="E217" s="313"/>
    </row>
    <row r="218" spans="1:7" x14ac:dyDescent="0.2">
      <c r="A218" s="66"/>
      <c r="B218" s="61"/>
      <c r="C218" s="291"/>
      <c r="D218" s="291"/>
      <c r="E218" s="291"/>
    </row>
    <row r="219" spans="1:7" x14ac:dyDescent="0.2">
      <c r="A219" s="66"/>
      <c r="B219" s="61"/>
      <c r="C219" s="292"/>
      <c r="D219" s="292"/>
      <c r="E219" s="292"/>
    </row>
    <row r="220" spans="1:7" ht="49.5" customHeight="1" x14ac:dyDescent="0.2">
      <c r="A220" s="66"/>
      <c r="B220" s="61"/>
      <c r="C220" s="292"/>
      <c r="D220" s="292"/>
      <c r="E220" s="292"/>
    </row>
    <row r="221" spans="1:7" x14ac:dyDescent="0.2">
      <c r="A221" s="4"/>
      <c r="B221" s="10"/>
      <c r="C221" s="293"/>
      <c r="D221" s="293"/>
      <c r="E221" s="293"/>
    </row>
    <row r="222" spans="1:7" x14ac:dyDescent="0.2">
      <c r="A222" s="4"/>
      <c r="B222" s="10"/>
      <c r="C222" s="137"/>
      <c r="D222" s="137"/>
      <c r="E222" s="137"/>
    </row>
    <row r="223" spans="1:7" x14ac:dyDescent="0.2">
      <c r="A223" s="14"/>
      <c r="B223" s="28"/>
      <c r="C223" s="31"/>
      <c r="D223" s="12"/>
      <c r="E223" s="31"/>
    </row>
    <row r="224" spans="1:7" x14ac:dyDescent="0.2">
      <c r="A224" s="14"/>
      <c r="B224" s="28"/>
      <c r="C224" s="31"/>
      <c r="D224" s="12"/>
      <c r="E224" s="31"/>
    </row>
    <row r="225" spans="1:5" x14ac:dyDescent="0.2">
      <c r="A225" s="60"/>
      <c r="B225" s="60"/>
      <c r="C225" s="101"/>
      <c r="D225" s="101"/>
      <c r="E225" s="101"/>
    </row>
    <row r="226" spans="1:5" x14ac:dyDescent="0.2">
      <c r="A226" s="60"/>
      <c r="B226" s="60"/>
      <c r="C226" s="101"/>
      <c r="D226" s="101"/>
      <c r="E226" s="101"/>
    </row>
    <row r="227" spans="1:5" x14ac:dyDescent="0.2">
      <c r="A227" s="268"/>
      <c r="B227" s="269"/>
      <c r="C227" s="269"/>
      <c r="D227" s="269"/>
      <c r="E227" s="270"/>
    </row>
    <row r="228" spans="1:5" x14ac:dyDescent="0.2">
      <c r="A228" s="25"/>
      <c r="B228" s="19"/>
      <c r="C228" s="6"/>
      <c r="D228" s="6"/>
      <c r="E228" s="6"/>
    </row>
    <row r="229" spans="1:5" x14ac:dyDescent="0.2">
      <c r="A229" s="25"/>
      <c r="B229" s="19"/>
      <c r="C229" s="51"/>
      <c r="D229" s="6"/>
      <c r="E229" s="51"/>
    </row>
    <row r="230" spans="1:5" x14ac:dyDescent="0.2">
      <c r="A230" s="305"/>
      <c r="B230" s="10"/>
      <c r="C230" s="315"/>
      <c r="D230" s="318"/>
      <c r="E230" s="265"/>
    </row>
    <row r="231" spans="1:5" x14ac:dyDescent="0.2">
      <c r="A231" s="306"/>
      <c r="B231" s="10"/>
      <c r="C231" s="316"/>
      <c r="D231" s="319"/>
      <c r="E231" s="266"/>
    </row>
    <row r="232" spans="1:5" x14ac:dyDescent="0.2">
      <c r="A232" s="68"/>
      <c r="B232" s="10"/>
      <c r="C232" s="317"/>
      <c r="D232" s="320"/>
      <c r="E232" s="267"/>
    </row>
    <row r="233" spans="1:5" x14ac:dyDescent="0.2">
      <c r="A233" s="277"/>
      <c r="B233" s="278"/>
      <c r="C233" s="94"/>
      <c r="D233" s="94"/>
      <c r="E233" s="94"/>
    </row>
    <row r="234" spans="1:5" x14ac:dyDescent="0.2">
      <c r="A234" s="44"/>
      <c r="B234" s="44"/>
      <c r="C234" s="95"/>
      <c r="D234" s="95"/>
      <c r="E234" s="95"/>
    </row>
    <row r="235" spans="1:5" x14ac:dyDescent="0.2">
      <c r="A235" s="44"/>
      <c r="B235" s="44"/>
      <c r="C235" s="95"/>
      <c r="D235" s="95"/>
      <c r="E235" s="95"/>
    </row>
    <row r="236" spans="1:5" x14ac:dyDescent="0.2">
      <c r="A236" s="44"/>
      <c r="B236" s="44"/>
      <c r="C236" s="95"/>
      <c r="D236" s="95"/>
      <c r="E236" s="95"/>
    </row>
    <row r="237" spans="1:5" x14ac:dyDescent="0.2">
      <c r="A237" s="44"/>
      <c r="B237" s="44"/>
      <c r="C237" s="8"/>
      <c r="D237" s="119"/>
      <c r="E237" s="126"/>
    </row>
    <row r="238" spans="1:5" ht="15" x14ac:dyDescent="0.25">
      <c r="A238" s="289"/>
      <c r="B238" s="289"/>
      <c r="C238" s="289"/>
      <c r="D238" s="289"/>
      <c r="E238" s="289"/>
    </row>
    <row r="239" spans="1:5" ht="15" x14ac:dyDescent="0.2">
      <c r="A239" s="29"/>
      <c r="B239" s="17"/>
      <c r="C239" s="29"/>
      <c r="D239" s="29"/>
      <c r="E239" s="29"/>
    </row>
    <row r="240" spans="1:5" ht="15" x14ac:dyDescent="0.2">
      <c r="A240" s="29"/>
      <c r="B240" s="20"/>
      <c r="C240" s="117"/>
      <c r="D240" s="29"/>
      <c r="E240" s="117"/>
    </row>
    <row r="241" spans="1:5" x14ac:dyDescent="0.2">
      <c r="A241" s="66"/>
      <c r="B241" s="10"/>
      <c r="C241" s="291"/>
      <c r="D241" s="291"/>
      <c r="E241" s="291"/>
    </row>
    <row r="242" spans="1:5" ht="45" customHeight="1" x14ac:dyDescent="0.2">
      <c r="A242" s="66"/>
      <c r="B242" s="10"/>
      <c r="C242" s="292"/>
      <c r="D242" s="292"/>
      <c r="E242" s="292"/>
    </row>
    <row r="243" spans="1:5" x14ac:dyDescent="0.2">
      <c r="A243" s="66"/>
      <c r="B243" s="10"/>
      <c r="C243" s="293"/>
      <c r="D243" s="293"/>
      <c r="E243" s="293"/>
    </row>
    <row r="244" spans="1:5" x14ac:dyDescent="0.2">
      <c r="A244" s="4"/>
      <c r="B244" s="10"/>
      <c r="C244" s="129"/>
      <c r="D244" s="127"/>
      <c r="E244" s="67"/>
    </row>
    <row r="245" spans="1:5" ht="60.75" customHeight="1" x14ac:dyDescent="0.2">
      <c r="A245" s="4"/>
      <c r="B245" s="10"/>
      <c r="C245" s="300"/>
      <c r="D245" s="315"/>
      <c r="E245" s="300"/>
    </row>
    <row r="246" spans="1:5" ht="40.5" customHeight="1" x14ac:dyDescent="0.2">
      <c r="A246" s="4"/>
      <c r="B246" s="10"/>
      <c r="C246" s="301"/>
      <c r="D246" s="316"/>
      <c r="E246" s="301"/>
    </row>
    <row r="247" spans="1:5" ht="40.5" customHeight="1" x14ac:dyDescent="0.2">
      <c r="A247" s="4"/>
      <c r="B247" s="10"/>
      <c r="C247" s="301"/>
      <c r="D247" s="316"/>
      <c r="E247" s="301"/>
    </row>
    <row r="248" spans="1:5" x14ac:dyDescent="0.2">
      <c r="A248" s="4"/>
      <c r="B248" s="10"/>
      <c r="C248" s="314"/>
      <c r="D248" s="317"/>
      <c r="E248" s="314"/>
    </row>
    <row r="249" spans="1:5" x14ac:dyDescent="0.2">
      <c r="A249" s="4"/>
      <c r="B249" s="10"/>
      <c r="C249" s="300"/>
      <c r="D249" s="315"/>
      <c r="E249" s="300"/>
    </row>
    <row r="250" spans="1:5" x14ac:dyDescent="0.2">
      <c r="A250" s="4"/>
      <c r="B250" s="10"/>
      <c r="C250" s="301"/>
      <c r="D250" s="316"/>
      <c r="E250" s="301"/>
    </row>
    <row r="251" spans="1:5" x14ac:dyDescent="0.2">
      <c r="A251" s="4"/>
      <c r="B251" s="10"/>
      <c r="C251" s="301"/>
      <c r="D251" s="316"/>
      <c r="E251" s="301"/>
    </row>
    <row r="252" spans="1:5" x14ac:dyDescent="0.2">
      <c r="A252" s="4"/>
      <c r="B252" s="10"/>
      <c r="C252" s="314"/>
      <c r="D252" s="317"/>
      <c r="E252" s="314"/>
    </row>
    <row r="253" spans="1:5" ht="51.75" customHeight="1" x14ac:dyDescent="0.2">
      <c r="A253" s="4"/>
      <c r="B253" s="10"/>
      <c r="C253" s="300"/>
      <c r="D253" s="315"/>
      <c r="E253" s="247"/>
    </row>
    <row r="254" spans="1:5" ht="37.5" customHeight="1" x14ac:dyDescent="0.2">
      <c r="A254" s="4"/>
      <c r="B254" s="10"/>
      <c r="C254" s="301"/>
      <c r="D254" s="316"/>
      <c r="E254" s="248"/>
    </row>
    <row r="255" spans="1:5" ht="37.5" customHeight="1" x14ac:dyDescent="0.2">
      <c r="A255" s="4"/>
      <c r="B255" s="10"/>
      <c r="C255" s="301"/>
      <c r="D255" s="316"/>
      <c r="E255" s="248"/>
    </row>
    <row r="256" spans="1:5" ht="30" customHeight="1" x14ac:dyDescent="0.2">
      <c r="A256" s="4"/>
      <c r="B256" s="10"/>
      <c r="C256" s="314"/>
      <c r="D256" s="317"/>
      <c r="E256" s="248"/>
    </row>
    <row r="257" spans="1:14" ht="60.75" customHeight="1" x14ac:dyDescent="0.2">
      <c r="A257" s="4"/>
      <c r="B257" s="10"/>
      <c r="C257" s="300"/>
      <c r="D257" s="315"/>
      <c r="E257" s="247"/>
    </row>
    <row r="258" spans="1:14" ht="36.75" customHeight="1" x14ac:dyDescent="0.2">
      <c r="A258" s="4"/>
      <c r="B258" s="10"/>
      <c r="C258" s="301"/>
      <c r="D258" s="316"/>
      <c r="E258" s="248"/>
    </row>
    <row r="259" spans="1:14" ht="36.75" customHeight="1" x14ac:dyDescent="0.2">
      <c r="A259" s="4"/>
      <c r="B259" s="10"/>
      <c r="C259" s="301"/>
      <c r="D259" s="316"/>
      <c r="E259" s="248"/>
    </row>
    <row r="260" spans="1:14" ht="38.25" customHeight="1" x14ac:dyDescent="0.2">
      <c r="A260" s="4"/>
      <c r="B260" s="10"/>
      <c r="C260" s="314"/>
      <c r="D260" s="317"/>
      <c r="E260" s="248"/>
    </row>
    <row r="261" spans="1:14" ht="48" customHeight="1" x14ac:dyDescent="0.2">
      <c r="A261" s="4"/>
      <c r="B261" s="10"/>
      <c r="C261" s="300"/>
      <c r="D261" s="315"/>
      <c r="E261" s="247"/>
    </row>
    <row r="262" spans="1:14" ht="45" customHeight="1" x14ac:dyDescent="0.2">
      <c r="A262" s="4"/>
      <c r="B262" s="10"/>
      <c r="C262" s="301"/>
      <c r="D262" s="316"/>
      <c r="E262" s="248"/>
    </row>
    <row r="263" spans="1:14" ht="36.75" customHeight="1" x14ac:dyDescent="0.2">
      <c r="A263" s="4"/>
      <c r="B263" s="10"/>
      <c r="C263" s="301"/>
      <c r="D263" s="316"/>
      <c r="E263" s="248"/>
    </row>
    <row r="264" spans="1:14" x14ac:dyDescent="0.2">
      <c r="A264" s="4"/>
      <c r="B264" s="10"/>
      <c r="C264" s="314"/>
      <c r="D264" s="317"/>
      <c r="E264" s="248"/>
    </row>
    <row r="265" spans="1:14" s="132" customFormat="1" x14ac:dyDescent="0.2">
      <c r="A265" s="130"/>
      <c r="B265" s="9"/>
      <c r="C265" s="135"/>
      <c r="D265" s="131"/>
      <c r="E265" s="135"/>
      <c r="G265"/>
    </row>
    <row r="266" spans="1:14" s="132" customFormat="1" x14ac:dyDescent="0.2">
      <c r="A266" s="130"/>
      <c r="B266" s="9"/>
      <c r="C266" s="135"/>
      <c r="D266" s="131"/>
      <c r="E266" s="135"/>
      <c r="G266"/>
    </row>
    <row r="267" spans="1:14" s="132" customFormat="1" x14ac:dyDescent="0.2">
      <c r="A267" s="130"/>
      <c r="B267" s="9"/>
      <c r="C267" s="135"/>
      <c r="D267" s="131"/>
      <c r="E267" s="135"/>
      <c r="G267"/>
    </row>
    <row r="268" spans="1:14" s="132" customFormat="1" x14ac:dyDescent="0.2">
      <c r="A268" s="133"/>
      <c r="B268" s="9"/>
      <c r="C268" s="128"/>
      <c r="D268" s="134"/>
      <c r="E268" s="135"/>
      <c r="G268"/>
      <c r="M268" s="321"/>
      <c r="N268" s="321"/>
    </row>
    <row r="269" spans="1:14" s="132" customFormat="1" x14ac:dyDescent="0.2">
      <c r="A269" s="133"/>
      <c r="B269" s="10"/>
      <c r="C269" s="128"/>
      <c r="D269" s="134"/>
      <c r="E269" s="135"/>
      <c r="G269"/>
      <c r="M269" s="174"/>
      <c r="N269" s="174"/>
    </row>
    <row r="270" spans="1:14" x14ac:dyDescent="0.2">
      <c r="A270" s="14"/>
      <c r="B270" s="28"/>
      <c r="C270" s="31"/>
      <c r="D270" s="12"/>
      <c r="E270" s="31"/>
      <c r="H270" s="136"/>
      <c r="I270" s="170"/>
      <c r="J270" s="3"/>
      <c r="K270" s="171"/>
      <c r="L270" s="173"/>
      <c r="M270" s="175"/>
      <c r="N270" s="174"/>
    </row>
    <row r="271" spans="1:14" x14ac:dyDescent="0.2">
      <c r="A271" s="14"/>
      <c r="B271" s="28"/>
      <c r="C271" s="31"/>
      <c r="D271" s="12"/>
      <c r="E271" s="31"/>
      <c r="H271" s="153"/>
      <c r="I271" s="153"/>
      <c r="J271" s="160"/>
      <c r="K271" s="172"/>
      <c r="L271" s="172"/>
      <c r="M271" s="160"/>
      <c r="N271" s="160"/>
    </row>
    <row r="272" spans="1:14" x14ac:dyDescent="0.2">
      <c r="A272" s="32"/>
      <c r="B272" s="64"/>
      <c r="C272" s="118"/>
      <c r="D272" s="41"/>
      <c r="E272" s="118"/>
      <c r="H272" s="153"/>
      <c r="I272" s="153"/>
      <c r="J272" s="160"/>
      <c r="K272" s="160"/>
      <c r="L272" s="160"/>
      <c r="M272" s="160"/>
      <c r="N272" s="160"/>
    </row>
    <row r="273" spans="1:14" x14ac:dyDescent="0.2">
      <c r="A273" s="32"/>
      <c r="B273" s="64"/>
      <c r="C273" s="118"/>
      <c r="D273" s="41"/>
      <c r="E273" s="118"/>
      <c r="H273" s="153"/>
      <c r="I273" s="153"/>
      <c r="J273" s="160"/>
      <c r="K273" s="160"/>
      <c r="L273" s="160"/>
      <c r="M273" s="160"/>
      <c r="N273" s="160"/>
    </row>
    <row r="274" spans="1:14" x14ac:dyDescent="0.2">
      <c r="A274" s="32"/>
      <c r="B274" s="64"/>
      <c r="C274" s="118"/>
      <c r="D274" s="41"/>
      <c r="E274" s="118"/>
      <c r="H274" s="153"/>
      <c r="I274" s="153"/>
      <c r="J274" s="160"/>
      <c r="K274" s="160"/>
      <c r="L274" s="160"/>
      <c r="M274" s="160"/>
      <c r="N274" s="160"/>
    </row>
    <row r="275" spans="1:14" x14ac:dyDescent="0.2">
      <c r="A275" s="32"/>
      <c r="B275" s="64"/>
      <c r="C275" s="118"/>
      <c r="D275" s="41"/>
      <c r="E275" s="118"/>
      <c r="H275" s="170"/>
      <c r="I275" s="169"/>
      <c r="J275" s="160"/>
      <c r="K275" s="160"/>
      <c r="L275" s="160"/>
      <c r="M275" s="160"/>
      <c r="N275" s="160"/>
    </row>
    <row r="276" spans="1:14" x14ac:dyDescent="0.2">
      <c r="A276" s="32"/>
      <c r="B276" s="64"/>
      <c r="C276" s="118"/>
      <c r="D276" s="41"/>
      <c r="E276" s="118"/>
      <c r="H276" s="169"/>
      <c r="I276" s="169"/>
      <c r="J276" s="157"/>
      <c r="K276" s="157"/>
      <c r="L276" s="157"/>
      <c r="M276" s="157"/>
      <c r="N276" s="157"/>
    </row>
    <row r="277" spans="1:14" x14ac:dyDescent="0.2">
      <c r="A277" s="268"/>
      <c r="B277" s="269"/>
      <c r="C277" s="269"/>
      <c r="D277" s="269"/>
      <c r="E277" s="270"/>
      <c r="H277" s="153"/>
      <c r="I277" s="153"/>
    </row>
    <row r="278" spans="1:14" x14ac:dyDescent="0.2">
      <c r="A278" s="25"/>
      <c r="B278" s="19"/>
      <c r="C278" s="6"/>
      <c r="D278" s="6"/>
      <c r="E278" s="6"/>
      <c r="H278" s="153"/>
      <c r="I278" s="153"/>
      <c r="K278" s="160"/>
    </row>
    <row r="279" spans="1:14" x14ac:dyDescent="0.2">
      <c r="A279" s="25"/>
      <c r="B279" s="19"/>
      <c r="C279" s="51"/>
      <c r="D279" s="6"/>
      <c r="E279" s="51"/>
      <c r="H279" s="161"/>
      <c r="I279" s="153"/>
      <c r="N279" s="160"/>
    </row>
    <row r="280" spans="1:14" ht="60" customHeight="1" x14ac:dyDescent="0.2">
      <c r="A280" s="138"/>
      <c r="B280" s="56"/>
      <c r="C280" s="262"/>
      <c r="D280" s="262"/>
      <c r="E280" s="265"/>
      <c r="I280" s="160"/>
    </row>
    <row r="281" spans="1:14" x14ac:dyDescent="0.2">
      <c r="A281" s="5"/>
      <c r="B281" s="56"/>
      <c r="C281" s="264"/>
      <c r="D281" s="264"/>
      <c r="E281" s="267"/>
      <c r="I281" s="160"/>
    </row>
    <row r="282" spans="1:14" x14ac:dyDescent="0.2">
      <c r="A282" s="144"/>
      <c r="B282" s="140"/>
      <c r="C282" s="145"/>
      <c r="D282" s="145"/>
      <c r="E282" s="54"/>
      <c r="I282" s="160"/>
    </row>
    <row r="283" spans="1:14" x14ac:dyDescent="0.2">
      <c r="A283" s="1"/>
      <c r="B283" s="10"/>
      <c r="C283" s="2"/>
      <c r="D283" s="2"/>
      <c r="E283" s="108"/>
    </row>
    <row r="284" spans="1:14" x14ac:dyDescent="0.2">
      <c r="A284" s="277"/>
      <c r="B284" s="278"/>
      <c r="C284" s="94"/>
      <c r="D284" s="94"/>
      <c r="E284" s="94"/>
    </row>
    <row r="285" spans="1:14" x14ac:dyDescent="0.2">
      <c r="A285" s="32"/>
      <c r="B285" s="64"/>
      <c r="C285" s="118"/>
      <c r="D285" s="41"/>
      <c r="E285" s="118"/>
    </row>
    <row r="286" spans="1:14" x14ac:dyDescent="0.2">
      <c r="A286" s="32"/>
      <c r="B286" s="64"/>
      <c r="C286" s="118"/>
      <c r="D286" s="41"/>
      <c r="E286" s="118"/>
    </row>
    <row r="287" spans="1:14" ht="15" x14ac:dyDescent="0.25">
      <c r="A287" s="289"/>
      <c r="B287" s="289"/>
      <c r="C287" s="289"/>
      <c r="D287" s="289"/>
      <c r="E287" s="289"/>
    </row>
    <row r="288" spans="1:14" ht="15" x14ac:dyDescent="0.2">
      <c r="A288" s="29"/>
      <c r="B288" s="17"/>
      <c r="C288" s="29"/>
      <c r="D288" s="29"/>
      <c r="E288" s="29"/>
    </row>
    <row r="289" spans="1:7" ht="15" x14ac:dyDescent="0.2">
      <c r="A289" s="29"/>
      <c r="B289" s="20"/>
      <c r="C289" s="117"/>
      <c r="D289" s="29"/>
      <c r="E289" s="117"/>
    </row>
    <row r="290" spans="1:7" x14ac:dyDescent="0.2">
      <c r="A290" s="66"/>
      <c r="B290" s="146"/>
      <c r="C290" s="291"/>
      <c r="D290" s="291"/>
      <c r="E290" s="291"/>
      <c r="G290" s="209"/>
    </row>
    <row r="291" spans="1:7" x14ac:dyDescent="0.2">
      <c r="A291" s="66"/>
      <c r="B291" s="61"/>
      <c r="C291" s="293"/>
      <c r="D291" s="293"/>
      <c r="E291" s="293"/>
    </row>
    <row r="292" spans="1:7" x14ac:dyDescent="0.2">
      <c r="A292" s="210"/>
      <c r="B292" s="146"/>
      <c r="C292" s="331"/>
      <c r="D292" s="291"/>
      <c r="E292" s="291"/>
      <c r="G292" s="209"/>
    </row>
    <row r="293" spans="1:7" x14ac:dyDescent="0.2">
      <c r="A293" s="210"/>
      <c r="B293" s="61"/>
      <c r="C293" s="332"/>
      <c r="D293" s="293"/>
      <c r="E293" s="293"/>
    </row>
    <row r="294" spans="1:7" x14ac:dyDescent="0.2">
      <c r="A294" s="5"/>
      <c r="B294" s="56"/>
      <c r="C294" s="12"/>
      <c r="D294" s="218"/>
      <c r="E294" s="67"/>
      <c r="G294" s="209"/>
    </row>
    <row r="295" spans="1:7" x14ac:dyDescent="0.2">
      <c r="A295" s="4"/>
      <c r="B295" s="10"/>
      <c r="C295" s="12"/>
      <c r="D295" s="12"/>
      <c r="E295" s="67"/>
    </row>
    <row r="296" spans="1:7" x14ac:dyDescent="0.2">
      <c r="A296" s="4"/>
      <c r="B296" s="10"/>
      <c r="C296" s="12"/>
      <c r="D296" s="12"/>
      <c r="E296" s="67"/>
    </row>
    <row r="297" spans="1:7" ht="14.25" x14ac:dyDescent="0.2">
      <c r="A297" s="212"/>
      <c r="B297" s="10"/>
      <c r="C297" s="35"/>
      <c r="D297" s="12"/>
      <c r="E297" s="67"/>
      <c r="G297" s="209"/>
    </row>
    <row r="298" spans="1:7" x14ac:dyDescent="0.2">
      <c r="A298" s="5"/>
      <c r="B298" s="10"/>
      <c r="C298" s="35"/>
      <c r="D298" s="12"/>
      <c r="E298" s="67"/>
    </row>
    <row r="299" spans="1:7" x14ac:dyDescent="0.2">
      <c r="A299" s="144"/>
      <c r="B299" s="56"/>
      <c r="C299" s="213"/>
      <c r="D299" s="12"/>
      <c r="E299" s="67"/>
      <c r="G299" s="209"/>
    </row>
    <row r="300" spans="1:7" x14ac:dyDescent="0.2">
      <c r="A300" s="214"/>
      <c r="B300" s="10"/>
      <c r="C300" s="215"/>
      <c r="D300" s="12"/>
      <c r="E300" s="67"/>
      <c r="G300" s="209"/>
    </row>
    <row r="301" spans="1:7" x14ac:dyDescent="0.2">
      <c r="A301" s="138"/>
      <c r="B301" s="56"/>
      <c r="C301" s="12"/>
      <c r="D301" s="12"/>
      <c r="E301" s="67"/>
      <c r="G301" s="230"/>
    </row>
    <row r="302" spans="1:7" x14ac:dyDescent="0.2">
      <c r="A302" s="211"/>
      <c r="B302" s="216"/>
      <c r="C302" s="55"/>
      <c r="D302" s="13"/>
      <c r="E302" s="13"/>
    </row>
    <row r="303" spans="1:7" x14ac:dyDescent="0.2">
      <c r="A303" s="211"/>
      <c r="B303" s="217"/>
      <c r="C303" s="13"/>
      <c r="D303" s="13"/>
      <c r="E303" s="13"/>
    </row>
    <row r="304" spans="1:7" x14ac:dyDescent="0.2">
      <c r="A304" s="32"/>
      <c r="B304" s="64"/>
      <c r="C304" s="118"/>
      <c r="D304" s="41"/>
      <c r="E304" s="118"/>
    </row>
    <row r="305" spans="1:5" x14ac:dyDescent="0.2">
      <c r="A305" s="32"/>
      <c r="B305" s="64"/>
      <c r="C305" s="118"/>
      <c r="D305" s="41"/>
      <c r="E305" s="118"/>
    </row>
    <row r="306" spans="1:5" ht="15" x14ac:dyDescent="0.25">
      <c r="A306" s="274"/>
      <c r="B306" s="335"/>
      <c r="C306" s="335"/>
      <c r="D306" s="335"/>
      <c r="E306" s="336"/>
    </row>
    <row r="307" spans="1:5" x14ac:dyDescent="0.2">
      <c r="A307" s="25"/>
      <c r="B307" s="19"/>
      <c r="C307" s="6"/>
      <c r="D307" s="6"/>
      <c r="E307" s="6"/>
    </row>
    <row r="308" spans="1:5" x14ac:dyDescent="0.2">
      <c r="A308" s="25"/>
      <c r="B308" s="19"/>
      <c r="C308" s="51"/>
      <c r="D308" s="6"/>
      <c r="E308" s="51"/>
    </row>
    <row r="309" spans="1:5" x14ac:dyDescent="0.2">
      <c r="A309" s="4"/>
      <c r="B309" s="10"/>
      <c r="C309" s="11"/>
      <c r="D309" s="11"/>
      <c r="E309" s="57"/>
    </row>
    <row r="310" spans="1:5" x14ac:dyDescent="0.2">
      <c r="A310" s="4"/>
      <c r="B310" s="10"/>
      <c r="C310" s="11"/>
      <c r="D310" s="11"/>
      <c r="E310" s="12"/>
    </row>
    <row r="311" spans="1:5" x14ac:dyDescent="0.2">
      <c r="A311" s="219"/>
      <c r="B311" s="216"/>
      <c r="C311" s="26"/>
      <c r="D311" s="13"/>
      <c r="E311" s="13"/>
    </row>
    <row r="312" spans="1:5" x14ac:dyDescent="0.2">
      <c r="A312" s="219"/>
      <c r="B312" s="217"/>
      <c r="C312" s="13"/>
      <c r="D312" s="13"/>
      <c r="E312" s="13"/>
    </row>
    <row r="313" spans="1:5" x14ac:dyDescent="0.2">
      <c r="A313" s="32"/>
      <c r="B313" s="64"/>
      <c r="C313" s="118"/>
      <c r="D313" s="41"/>
      <c r="E313" s="118"/>
    </row>
    <row r="314" spans="1:5" x14ac:dyDescent="0.2">
      <c r="A314" s="32"/>
      <c r="B314" s="64"/>
      <c r="C314" s="118"/>
      <c r="D314" s="41"/>
      <c r="E314" s="118"/>
    </row>
    <row r="315" spans="1:5" ht="15" x14ac:dyDescent="0.25">
      <c r="A315" s="289"/>
      <c r="B315" s="289"/>
      <c r="C315" s="289"/>
      <c r="D315" s="289"/>
      <c r="E315" s="289"/>
    </row>
    <row r="316" spans="1:5" ht="15" x14ac:dyDescent="0.2">
      <c r="A316" s="29"/>
      <c r="B316" s="17"/>
      <c r="C316" s="29"/>
      <c r="D316" s="29"/>
      <c r="E316" s="29"/>
    </row>
    <row r="317" spans="1:5" ht="15" x14ac:dyDescent="0.2">
      <c r="A317" s="29"/>
      <c r="B317" s="20"/>
      <c r="C317" s="117"/>
      <c r="D317" s="29"/>
      <c r="E317" s="117"/>
    </row>
    <row r="318" spans="1:5" x14ac:dyDescent="0.2">
      <c r="A318" s="5"/>
      <c r="B318" s="56"/>
      <c r="C318" s="12"/>
      <c r="D318" s="243"/>
      <c r="E318" s="67"/>
    </row>
    <row r="319" spans="1:5" x14ac:dyDescent="0.2">
      <c r="A319" s="4"/>
      <c r="B319" s="10"/>
      <c r="C319" s="12"/>
      <c r="D319" s="12"/>
      <c r="E319" s="67"/>
    </row>
    <row r="320" spans="1:5" x14ac:dyDescent="0.2">
      <c r="A320" s="32"/>
      <c r="B320" s="10"/>
      <c r="C320" s="12"/>
      <c r="D320" s="31"/>
      <c r="E320" s="67"/>
    </row>
    <row r="321" spans="1:8" x14ac:dyDescent="0.2">
      <c r="A321" s="32"/>
      <c r="B321" s="10"/>
      <c r="C321" s="12"/>
      <c r="D321" s="31"/>
      <c r="E321" s="67"/>
      <c r="G321" s="209"/>
    </row>
    <row r="322" spans="1:8" x14ac:dyDescent="0.2">
      <c r="A322" s="14"/>
      <c r="B322" s="28"/>
      <c r="C322" s="31"/>
      <c r="D322" s="12"/>
      <c r="E322" s="31"/>
    </row>
    <row r="323" spans="1:8" x14ac:dyDescent="0.2">
      <c r="A323" s="14"/>
      <c r="B323" s="28"/>
      <c r="C323" s="31"/>
      <c r="D323" s="12"/>
      <c r="E323" s="31"/>
    </row>
    <row r="324" spans="1:8" x14ac:dyDescent="0.2">
      <c r="A324" s="32"/>
      <c r="B324" s="64"/>
      <c r="C324" s="118"/>
      <c r="D324" s="41"/>
      <c r="E324" s="118"/>
    </row>
    <row r="325" spans="1:8" x14ac:dyDescent="0.2">
      <c r="A325" s="44"/>
      <c r="B325" s="44"/>
      <c r="C325" s="95"/>
      <c r="G325" s="123"/>
      <c r="H325" s="121"/>
    </row>
    <row r="326" spans="1:8" x14ac:dyDescent="0.2">
      <c r="A326" s="44"/>
      <c r="B326" s="44"/>
      <c r="C326" s="95"/>
      <c r="G326" s="124"/>
      <c r="H326" s="121"/>
    </row>
    <row r="327" spans="1:8" x14ac:dyDescent="0.2">
      <c r="A327" s="44"/>
      <c r="B327" s="44"/>
      <c r="C327" s="95"/>
      <c r="G327" s="125"/>
      <c r="H327" s="122"/>
    </row>
    <row r="328" spans="1:8" x14ac:dyDescent="0.2">
      <c r="A328" s="44"/>
      <c r="B328" s="44"/>
      <c r="C328" s="95"/>
      <c r="G328" s="107"/>
      <c r="H328" s="121"/>
    </row>
    <row r="329" spans="1:8" x14ac:dyDescent="0.2">
      <c r="A329" s="44"/>
      <c r="B329" s="44"/>
      <c r="C329" s="95"/>
      <c r="D329" s="95"/>
      <c r="E329" s="95"/>
    </row>
    <row r="330" spans="1:8" x14ac:dyDescent="0.2">
      <c r="A330" s="44"/>
      <c r="B330" s="44"/>
      <c r="C330" s="95"/>
      <c r="D330" s="95"/>
      <c r="E330" s="95"/>
    </row>
    <row r="345" ht="84" customHeight="1" x14ac:dyDescent="0.2"/>
    <row r="357" spans="7:24" x14ac:dyDescent="0.2">
      <c r="G357" s="149"/>
      <c r="H357" s="150"/>
      <c r="I357" s="149"/>
      <c r="L357" s="45">
        <v>24107004</v>
      </c>
      <c r="M357" s="45">
        <v>24101001</v>
      </c>
      <c r="N357" s="45">
        <v>24119001</v>
      </c>
      <c r="O357" s="45">
        <v>24119002</v>
      </c>
      <c r="P357" s="45">
        <v>24119004</v>
      </c>
      <c r="Q357" s="45">
        <v>24119099</v>
      </c>
      <c r="R357" s="45">
        <v>54117001</v>
      </c>
      <c r="S357" s="45">
        <v>22615003</v>
      </c>
      <c r="T357" s="45">
        <v>243001</v>
      </c>
      <c r="U357" s="45"/>
      <c r="V357" s="45"/>
      <c r="W357" s="45"/>
      <c r="X357" s="181"/>
    </row>
    <row r="358" spans="7:24" x14ac:dyDescent="0.2">
      <c r="G358" s="3" t="s">
        <v>21</v>
      </c>
      <c r="H358" s="151">
        <v>346348.05</v>
      </c>
      <c r="I358" s="149"/>
      <c r="L358" s="164"/>
      <c r="M358" s="152">
        <v>134212.93</v>
      </c>
      <c r="N358">
        <v>742.48</v>
      </c>
      <c r="O358" s="164">
        <v>900</v>
      </c>
      <c r="P358" s="152">
        <v>1000</v>
      </c>
      <c r="Q358" s="152">
        <v>2800</v>
      </c>
      <c r="R358" s="152">
        <v>34975</v>
      </c>
      <c r="S358" s="152">
        <v>6000</v>
      </c>
      <c r="T358" s="152">
        <v>73477.119999999995</v>
      </c>
      <c r="U358" s="152"/>
    </row>
    <row r="359" spans="7:24" x14ac:dyDescent="0.2">
      <c r="G359" s="153">
        <v>126761</v>
      </c>
      <c r="H359" s="154"/>
      <c r="I359" s="152" t="s">
        <v>86</v>
      </c>
      <c r="M359" s="152">
        <v>26622.73</v>
      </c>
      <c r="N359" s="166">
        <v>0</v>
      </c>
      <c r="O359" s="152">
        <v>777.14</v>
      </c>
      <c r="P359" s="152">
        <v>1250</v>
      </c>
      <c r="Q359" s="152">
        <v>2800</v>
      </c>
      <c r="R359" s="152">
        <v>6700</v>
      </c>
      <c r="S359" s="220">
        <v>8000</v>
      </c>
      <c r="T359" s="152">
        <v>32000</v>
      </c>
    </row>
    <row r="360" spans="7:24" x14ac:dyDescent="0.2">
      <c r="G360" s="155"/>
      <c r="H360" s="154">
        <v>19500</v>
      </c>
      <c r="I360" s="322" t="s">
        <v>128</v>
      </c>
      <c r="J360" s="322"/>
      <c r="L360" s="152"/>
      <c r="M360" s="152">
        <v>9394.77</v>
      </c>
      <c r="N360" s="164">
        <v>700</v>
      </c>
      <c r="O360" s="167"/>
      <c r="P360" s="152">
        <v>890.44</v>
      </c>
      <c r="Q360" s="152">
        <v>2000</v>
      </c>
      <c r="R360" s="152">
        <v>17793.52</v>
      </c>
      <c r="S360" s="220">
        <v>5500</v>
      </c>
    </row>
    <row r="361" spans="7:24" x14ac:dyDescent="0.2">
      <c r="G361" s="8"/>
      <c r="H361" s="156"/>
      <c r="L361" s="152"/>
      <c r="M361" s="152"/>
      <c r="N361" s="164">
        <v>630</v>
      </c>
      <c r="O361" s="152">
        <v>3970</v>
      </c>
      <c r="P361" s="152">
        <v>1175.2</v>
      </c>
      <c r="Q361" s="152">
        <v>1500</v>
      </c>
      <c r="R361" s="152">
        <f>2000+6100</f>
        <v>8100</v>
      </c>
    </row>
    <row r="362" spans="7:24" x14ac:dyDescent="0.2">
      <c r="G362" s="8"/>
      <c r="H362" s="156"/>
      <c r="I362" s="323"/>
      <c r="J362" s="323"/>
      <c r="L362" s="152"/>
      <c r="M362" s="152"/>
      <c r="N362" s="164">
        <v>630</v>
      </c>
      <c r="O362" s="220">
        <v>2410</v>
      </c>
      <c r="P362" s="152">
        <v>990</v>
      </c>
      <c r="Q362" s="183">
        <v>675</v>
      </c>
      <c r="R362" s="220">
        <f>24293.56+27797.98</f>
        <v>52091.54</v>
      </c>
    </row>
    <row r="363" spans="7:24" x14ac:dyDescent="0.2">
      <c r="G363" s="157"/>
      <c r="H363" s="158">
        <f>SUM(H358:H362)</f>
        <v>365848.05</v>
      </c>
      <c r="I363" s="225"/>
      <c r="L363" s="152"/>
      <c r="M363" s="152"/>
      <c r="N363" s="152">
        <v>630</v>
      </c>
      <c r="O363" s="220">
        <v>644.1</v>
      </c>
      <c r="P363" s="152">
        <v>775</v>
      </c>
      <c r="Q363" s="152">
        <v>750</v>
      </c>
    </row>
    <row r="364" spans="7:24" x14ac:dyDescent="0.2">
      <c r="H364" s="159"/>
      <c r="I364" s="245"/>
      <c r="J364" s="3"/>
      <c r="L364" s="152"/>
      <c r="M364" s="152"/>
      <c r="N364" s="220">
        <v>1500</v>
      </c>
      <c r="O364" s="152">
        <v>702.38</v>
      </c>
      <c r="P364" s="152">
        <v>1450</v>
      </c>
      <c r="Q364" s="152">
        <v>1400</v>
      </c>
    </row>
    <row r="365" spans="7:24" x14ac:dyDescent="0.2">
      <c r="G365" s="160"/>
      <c r="H365" s="126"/>
      <c r="I365" s="153"/>
      <c r="J365" s="3"/>
      <c r="L365" s="152"/>
      <c r="M365" s="152"/>
      <c r="O365" s="220">
        <v>1326.98</v>
      </c>
      <c r="P365" s="152">
        <v>1350</v>
      </c>
      <c r="Q365" s="152">
        <v>1400</v>
      </c>
    </row>
    <row r="366" spans="7:24" x14ac:dyDescent="0.2">
      <c r="I366" s="153"/>
      <c r="J366" s="3"/>
      <c r="L366" s="152"/>
      <c r="M366" s="152"/>
      <c r="N366" s="152"/>
      <c r="O366" s="220">
        <v>1176.06</v>
      </c>
      <c r="P366" s="152">
        <v>1250</v>
      </c>
      <c r="Q366" s="166">
        <v>0</v>
      </c>
      <c r="R366" s="3"/>
    </row>
    <row r="367" spans="7:24" x14ac:dyDescent="0.2">
      <c r="G367" s="160"/>
      <c r="L367" s="152"/>
      <c r="M367" s="152"/>
      <c r="N367" s="152"/>
      <c r="O367" s="152"/>
      <c r="P367" s="152">
        <v>1450</v>
      </c>
      <c r="Q367" s="183">
        <v>675</v>
      </c>
    </row>
    <row r="368" spans="7:24" x14ac:dyDescent="0.2">
      <c r="H368" s="226">
        <f>E26-G359</f>
        <v>148946.54999999999</v>
      </c>
      <c r="I368" s="229"/>
      <c r="L368" s="152"/>
      <c r="M368" s="152"/>
      <c r="N368" s="152"/>
      <c r="O368" s="152"/>
      <c r="P368" s="152">
        <v>1057</v>
      </c>
      <c r="Q368" s="182">
        <v>2056</v>
      </c>
    </row>
    <row r="369" spans="1:21" x14ac:dyDescent="0.2">
      <c r="A369" s="37"/>
      <c r="B369" s="21"/>
      <c r="C369" s="84"/>
      <c r="D369" s="84"/>
      <c r="E369" s="84"/>
      <c r="G369" s="161"/>
      <c r="I369" s="246"/>
      <c r="L369" s="152"/>
      <c r="M369" s="152"/>
      <c r="N369" s="152"/>
      <c r="O369" s="152"/>
      <c r="P369" s="152">
        <v>1028</v>
      </c>
      <c r="Q369" s="166">
        <v>0</v>
      </c>
    </row>
    <row r="370" spans="1:21" x14ac:dyDescent="0.2">
      <c r="A370" s="37"/>
      <c r="B370" s="21"/>
      <c r="C370" s="84"/>
      <c r="D370" s="84"/>
      <c r="E370" s="84"/>
      <c r="G370" s="160"/>
      <c r="H370" s="226">
        <f>H368-H363</f>
        <v>-216901.5</v>
      </c>
      <c r="I370" s="3" t="s">
        <v>129</v>
      </c>
      <c r="L370" s="152"/>
      <c r="M370" s="152"/>
      <c r="O370" s="152"/>
      <c r="P370" s="152">
        <v>975</v>
      </c>
      <c r="Q370" s="164">
        <v>1530</v>
      </c>
    </row>
    <row r="371" spans="1:21" x14ac:dyDescent="0.2">
      <c r="A371" s="37"/>
      <c r="B371" s="21"/>
      <c r="C371" s="84"/>
      <c r="D371" s="84"/>
      <c r="E371" s="84"/>
      <c r="G371" s="161"/>
      <c r="L371" s="152"/>
      <c r="M371" s="152"/>
      <c r="O371" s="152"/>
      <c r="P371" s="152">
        <v>600</v>
      </c>
      <c r="Q371" s="183">
        <v>1000</v>
      </c>
    </row>
    <row r="372" spans="1:21" x14ac:dyDescent="0.2">
      <c r="A372" s="37"/>
      <c r="B372" s="21"/>
      <c r="C372" s="84"/>
      <c r="D372" s="84"/>
      <c r="E372" s="84"/>
      <c r="G372" s="161"/>
      <c r="H372" s="12">
        <v>5869.22</v>
      </c>
      <c r="L372" s="152"/>
      <c r="M372" s="152"/>
      <c r="O372" s="152"/>
      <c r="P372" s="164">
        <v>825</v>
      </c>
      <c r="Q372" s="182">
        <v>4500</v>
      </c>
    </row>
    <row r="373" spans="1:21" x14ac:dyDescent="0.2">
      <c r="A373" s="37"/>
      <c r="B373" s="21"/>
      <c r="C373" s="84"/>
      <c r="D373" s="84"/>
      <c r="E373" s="84"/>
      <c r="G373" s="161"/>
      <c r="L373" s="152"/>
      <c r="M373" s="152"/>
      <c r="O373" s="152"/>
      <c r="P373" s="164">
        <v>825</v>
      </c>
      <c r="Q373" s="182">
        <v>4500</v>
      </c>
    </row>
    <row r="374" spans="1:21" x14ac:dyDescent="0.2">
      <c r="A374" s="37"/>
      <c r="B374" s="21"/>
      <c r="C374" s="84"/>
      <c r="D374" s="84"/>
      <c r="E374" s="84"/>
      <c r="L374" s="152"/>
      <c r="M374" s="152"/>
      <c r="O374" s="152"/>
      <c r="P374" s="152">
        <v>1235</v>
      </c>
      <c r="Q374" s="220">
        <v>887.58</v>
      </c>
    </row>
    <row r="375" spans="1:21" x14ac:dyDescent="0.2">
      <c r="A375" s="37"/>
      <c r="B375" s="21"/>
      <c r="C375" s="84"/>
      <c r="D375" s="84"/>
      <c r="E375" s="84"/>
      <c r="L375" s="152"/>
      <c r="M375" s="152"/>
      <c r="N375" s="152"/>
      <c r="O375" s="152"/>
      <c r="P375" s="152">
        <v>1235</v>
      </c>
      <c r="Q375" s="164"/>
    </row>
    <row r="376" spans="1:21" x14ac:dyDescent="0.2">
      <c r="A376" s="37"/>
      <c r="B376" s="21"/>
      <c r="C376" s="84"/>
      <c r="D376" s="84"/>
      <c r="E376" s="84"/>
      <c r="H376" s="226">
        <f>H370-H371-H372-H373-H374-H375</f>
        <v>-222770.72</v>
      </c>
      <c r="L376" s="152"/>
      <c r="M376" s="152"/>
      <c r="N376" s="152"/>
      <c r="O376" s="152"/>
      <c r="P376" s="152">
        <v>1235</v>
      </c>
      <c r="Q376" s="164"/>
    </row>
    <row r="377" spans="1:21" x14ac:dyDescent="0.2">
      <c r="A377" s="37"/>
      <c r="B377" s="21"/>
      <c r="C377" s="84"/>
      <c r="D377" s="84"/>
      <c r="E377" s="84"/>
      <c r="L377" s="152"/>
      <c r="M377" s="152"/>
      <c r="N377" s="152"/>
      <c r="O377" s="152"/>
      <c r="P377" s="152">
        <v>1235</v>
      </c>
      <c r="Q377" s="8"/>
    </row>
    <row r="378" spans="1:21" x14ac:dyDescent="0.2">
      <c r="A378" s="37"/>
      <c r="B378" s="21"/>
      <c r="C378" s="84"/>
      <c r="D378" s="84"/>
      <c r="E378" s="84"/>
      <c r="L378" s="152"/>
      <c r="M378" s="152"/>
      <c r="N378" s="152"/>
      <c r="O378" s="152"/>
      <c r="P378" s="152">
        <v>1235</v>
      </c>
      <c r="Q378" s="164"/>
    </row>
    <row r="379" spans="1:21" x14ac:dyDescent="0.2">
      <c r="A379" s="37"/>
      <c r="B379" s="21"/>
      <c r="C379" s="84"/>
      <c r="D379" s="84"/>
      <c r="E379" s="84"/>
      <c r="L379" s="152"/>
      <c r="M379" s="152"/>
      <c r="N379" s="152"/>
      <c r="O379" s="152"/>
      <c r="P379" s="152">
        <v>645</v>
      </c>
    </row>
    <row r="380" spans="1:21" x14ac:dyDescent="0.2">
      <c r="A380" s="37"/>
      <c r="B380" s="21"/>
      <c r="C380" s="84"/>
      <c r="D380" s="84"/>
      <c r="E380" s="84"/>
      <c r="L380" s="152"/>
      <c r="M380" s="152"/>
      <c r="N380" s="152"/>
      <c r="O380" s="152"/>
      <c r="P380" s="220">
        <v>5745.25</v>
      </c>
      <c r="Q380" s="164"/>
    </row>
    <row r="381" spans="1:21" x14ac:dyDescent="0.2">
      <c r="A381" s="37"/>
      <c r="B381" s="21"/>
      <c r="C381" s="84"/>
      <c r="D381" s="84"/>
      <c r="E381" s="84"/>
      <c r="L381" s="152"/>
      <c r="M381" s="152"/>
      <c r="N381" s="152"/>
      <c r="O381" s="152"/>
      <c r="P381" s="220">
        <v>885.83</v>
      </c>
      <c r="Q381" s="164"/>
    </row>
    <row r="382" spans="1:21" x14ac:dyDescent="0.2">
      <c r="A382" s="37"/>
      <c r="B382" s="21"/>
      <c r="C382" s="84"/>
      <c r="D382" s="84"/>
      <c r="E382" s="84"/>
      <c r="L382" s="152"/>
      <c r="M382" s="152"/>
      <c r="N382" s="152"/>
      <c r="O382" s="152"/>
      <c r="P382" s="164">
        <v>1028</v>
      </c>
      <c r="Q382" s="164"/>
    </row>
    <row r="383" spans="1:21" x14ac:dyDescent="0.2">
      <c r="A383" s="37"/>
      <c r="B383" s="21"/>
      <c r="C383" s="84"/>
      <c r="D383" s="84"/>
      <c r="E383" s="84"/>
      <c r="L383" s="152"/>
      <c r="M383" s="152"/>
      <c r="N383" s="152"/>
      <c r="O383" s="152"/>
      <c r="P383" s="164">
        <v>1159</v>
      </c>
      <c r="Q383" s="152"/>
    </row>
    <row r="384" spans="1:21" x14ac:dyDescent="0.2">
      <c r="A384" s="38"/>
      <c r="B384" s="48"/>
      <c r="C384" s="84"/>
      <c r="D384" s="84"/>
      <c r="E384" s="84"/>
      <c r="K384" s="3" t="s">
        <v>22</v>
      </c>
      <c r="L384" s="162">
        <f>SUM(L358:L383)</f>
        <v>0</v>
      </c>
      <c r="M384" s="162">
        <f t="shared" ref="M384:T384" si="0">SUM(M358:M383)</f>
        <v>170230.43</v>
      </c>
      <c r="N384" s="162">
        <f t="shared" si="0"/>
        <v>4832.4799999999996</v>
      </c>
      <c r="O384" s="162">
        <f t="shared" si="0"/>
        <v>11906.659999999998</v>
      </c>
      <c r="P384" s="162">
        <f>SUM(P358:P383)</f>
        <v>32528.720000000001</v>
      </c>
      <c r="Q384" s="162">
        <f t="shared" si="0"/>
        <v>28473.58</v>
      </c>
      <c r="R384" s="162">
        <f t="shared" si="0"/>
        <v>119660.06</v>
      </c>
      <c r="S384" s="162">
        <f t="shared" si="0"/>
        <v>19500</v>
      </c>
      <c r="T384" s="162">
        <f t="shared" si="0"/>
        <v>105477.12</v>
      </c>
      <c r="U384" s="162"/>
    </row>
    <row r="385" spans="1:41" x14ac:dyDescent="0.2">
      <c r="A385" s="38"/>
      <c r="B385" s="48"/>
      <c r="C385" s="84"/>
      <c r="D385" s="84"/>
      <c r="E385" s="84"/>
      <c r="K385" s="3" t="s">
        <v>125</v>
      </c>
      <c r="L385" s="152">
        <v>0</v>
      </c>
      <c r="M385" s="152">
        <v>170230.43</v>
      </c>
      <c r="N385" s="152">
        <v>4832.4799999999996</v>
      </c>
      <c r="O385" s="152">
        <v>11906.66</v>
      </c>
      <c r="P385" s="152">
        <v>32528.720000000001</v>
      </c>
      <c r="Q385" s="152">
        <v>28473.58</v>
      </c>
      <c r="R385" s="152">
        <v>119660.06</v>
      </c>
      <c r="S385" s="152">
        <v>19500</v>
      </c>
      <c r="T385" s="152">
        <v>105477.12</v>
      </c>
      <c r="U385" s="152"/>
    </row>
    <row r="386" spans="1:41" x14ac:dyDescent="0.2">
      <c r="A386" s="38"/>
      <c r="B386" s="48"/>
      <c r="C386" s="84"/>
      <c r="D386" s="84"/>
      <c r="E386" s="84"/>
      <c r="L386" s="163">
        <f t="shared" ref="L386:N386" si="1">L384-L385</f>
        <v>0</v>
      </c>
      <c r="M386" s="163">
        <f t="shared" si="1"/>
        <v>0</v>
      </c>
      <c r="N386" s="163">
        <f t="shared" si="1"/>
        <v>0</v>
      </c>
      <c r="O386" s="163">
        <f>O384-O385</f>
        <v>0</v>
      </c>
      <c r="P386" s="165">
        <f t="shared" ref="P386:T386" si="2">P384-P385</f>
        <v>0</v>
      </c>
      <c r="Q386" s="163">
        <f>Q384-Q385</f>
        <v>0</v>
      </c>
      <c r="R386" s="163">
        <f t="shared" si="2"/>
        <v>0</v>
      </c>
      <c r="S386" s="163">
        <f t="shared" si="2"/>
        <v>0</v>
      </c>
      <c r="T386" s="163">
        <f t="shared" si="2"/>
        <v>0</v>
      </c>
      <c r="U386" s="163"/>
    </row>
    <row r="387" spans="1:41" x14ac:dyDescent="0.2">
      <c r="A387" s="38"/>
      <c r="B387" s="48"/>
      <c r="C387" s="84"/>
      <c r="D387" s="84"/>
      <c r="E387" s="84"/>
    </row>
    <row r="388" spans="1:41" x14ac:dyDescent="0.2">
      <c r="A388" s="38"/>
      <c r="B388" s="48"/>
      <c r="C388" s="84"/>
      <c r="D388" s="84"/>
      <c r="E388" s="84"/>
    </row>
    <row r="389" spans="1:41" x14ac:dyDescent="0.2">
      <c r="A389" s="38"/>
      <c r="B389" s="48"/>
      <c r="C389" s="84"/>
      <c r="D389" s="84"/>
      <c r="E389" s="84"/>
    </row>
    <row r="390" spans="1:41" x14ac:dyDescent="0.2">
      <c r="A390" s="38"/>
      <c r="B390" s="48"/>
      <c r="C390" s="84"/>
      <c r="D390" s="84"/>
      <c r="E390" s="84"/>
      <c r="L390" s="226">
        <f>E26-O390</f>
        <v>-216901.5</v>
      </c>
      <c r="N390" s="3" t="s">
        <v>23</v>
      </c>
      <c r="O390" s="160">
        <f>SUM(L384:T384)</f>
        <v>492609.05</v>
      </c>
      <c r="P390" s="163"/>
      <c r="Q390" s="152"/>
    </row>
    <row r="391" spans="1:41" x14ac:dyDescent="0.2">
      <c r="A391" s="38"/>
      <c r="B391" s="48"/>
      <c r="C391" s="84"/>
      <c r="D391" s="84"/>
      <c r="E391" s="84"/>
      <c r="N391" s="3" t="s">
        <v>126</v>
      </c>
      <c r="O391" s="160">
        <f>SUM(L385:T385)</f>
        <v>492609.05</v>
      </c>
      <c r="P391" s="160"/>
    </row>
    <row r="392" spans="1:41" x14ac:dyDescent="0.2">
      <c r="K392" s="226">
        <f>L390-H372</f>
        <v>-222770.72</v>
      </c>
      <c r="L392" s="226"/>
      <c r="O392" s="161">
        <f>O390-O391</f>
        <v>0</v>
      </c>
      <c r="P392" s="152" t="s">
        <v>86</v>
      </c>
      <c r="Q392" s="152"/>
    </row>
    <row r="394" spans="1:41" ht="15" x14ac:dyDescent="0.2">
      <c r="A394"/>
      <c r="B394"/>
      <c r="C394"/>
      <c r="D394"/>
      <c r="E394"/>
      <c r="W394" s="153"/>
      <c r="X394" s="160"/>
      <c r="AC394" s="329" t="s">
        <v>40</v>
      </c>
      <c r="AD394" s="329"/>
      <c r="AE394" s="329"/>
      <c r="AF394" s="329"/>
      <c r="AG394" s="329"/>
      <c r="AH394" s="329"/>
      <c r="AI394" s="329"/>
    </row>
    <row r="395" spans="1:41" x14ac:dyDescent="0.2">
      <c r="A395"/>
      <c r="B395"/>
      <c r="C395"/>
      <c r="D395"/>
      <c r="E395"/>
      <c r="AC395" s="3" t="s">
        <v>53</v>
      </c>
      <c r="AH395" s="3" t="s">
        <v>54</v>
      </c>
      <c r="AM395" s="3" t="s">
        <v>54</v>
      </c>
    </row>
    <row r="396" spans="1:41" x14ac:dyDescent="0.2">
      <c r="A396"/>
      <c r="B396"/>
      <c r="C396"/>
      <c r="D396"/>
      <c r="E396"/>
      <c r="M396" s="249" t="s">
        <v>79</v>
      </c>
      <c r="N396" s="249"/>
      <c r="O396" s="249"/>
      <c r="P396" s="249"/>
      <c r="Q396" s="249"/>
      <c r="R396" s="249"/>
      <c r="S396" s="249"/>
      <c r="T396" s="249"/>
      <c r="U396" s="249"/>
      <c r="V396" s="249"/>
      <c r="W396" s="249"/>
      <c r="AC396" s="205" t="s">
        <v>38</v>
      </c>
      <c r="AD396" s="206"/>
      <c r="AH396" s="325" t="s">
        <v>38</v>
      </c>
      <c r="AI396" s="326"/>
      <c r="AM396" s="325">
        <v>0.75</v>
      </c>
      <c r="AN396" s="325"/>
    </row>
    <row r="397" spans="1:41" x14ac:dyDescent="0.2">
      <c r="A397"/>
      <c r="B397"/>
      <c r="C397"/>
      <c r="D397"/>
      <c r="E397"/>
      <c r="AC397" s="203">
        <v>24199019</v>
      </c>
      <c r="AD397" s="204"/>
      <c r="AH397" s="327">
        <v>24199017</v>
      </c>
      <c r="AI397" s="328"/>
      <c r="AM397" s="327">
        <v>24199017</v>
      </c>
      <c r="AN397" s="330"/>
    </row>
    <row r="398" spans="1:41" x14ac:dyDescent="0.2">
      <c r="A398"/>
      <c r="B398"/>
      <c r="C398"/>
      <c r="D398"/>
      <c r="E398"/>
      <c r="L398" s="45">
        <v>24107004</v>
      </c>
      <c r="M398" s="45">
        <v>24101001</v>
      </c>
      <c r="N398" s="45">
        <v>24119001</v>
      </c>
      <c r="O398" s="45">
        <v>24119002</v>
      </c>
      <c r="P398" s="45">
        <v>24119004</v>
      </c>
      <c r="Q398" s="45">
        <v>24119099</v>
      </c>
      <c r="R398" s="45">
        <v>54117001</v>
      </c>
      <c r="S398" s="45">
        <v>22615003</v>
      </c>
      <c r="T398" s="45">
        <v>243001</v>
      </c>
      <c r="U398" s="45">
        <v>54199001</v>
      </c>
      <c r="V398" s="45">
        <v>54199007</v>
      </c>
      <c r="W398" s="45">
        <v>54199017</v>
      </c>
      <c r="X398" s="181">
        <v>24199019</v>
      </c>
      <c r="Y398" s="186" t="s">
        <v>36</v>
      </c>
      <c r="AB398" s="194"/>
      <c r="AD398" s="189">
        <v>627.03</v>
      </c>
      <c r="AE398" s="194"/>
      <c r="AI398" s="189">
        <v>0</v>
      </c>
      <c r="AN398" s="200">
        <v>19481.990000000002</v>
      </c>
    </row>
    <row r="399" spans="1:41" x14ac:dyDescent="0.2">
      <c r="A399"/>
      <c r="B399"/>
      <c r="C399"/>
      <c r="D399"/>
      <c r="E399"/>
      <c r="N399" s="168"/>
      <c r="O399" s="168"/>
      <c r="U399" s="153"/>
      <c r="V399" s="153"/>
      <c r="W399" s="153"/>
      <c r="X399" s="149"/>
      <c r="Y399" s="153"/>
      <c r="AB399" s="194" t="s">
        <v>39</v>
      </c>
      <c r="AC399" s="187">
        <v>627.03</v>
      </c>
      <c r="AD399" s="188"/>
      <c r="AE399" s="194"/>
      <c r="AG399" s="194"/>
      <c r="AI399" s="189">
        <v>472.21</v>
      </c>
      <c r="AJ399" s="194" t="s">
        <v>39</v>
      </c>
      <c r="AL399" s="194"/>
      <c r="AN399" s="189">
        <v>154.82</v>
      </c>
      <c r="AO399" s="194" t="s">
        <v>39</v>
      </c>
    </row>
    <row r="400" spans="1:41" x14ac:dyDescent="0.2">
      <c r="A400"/>
      <c r="B400"/>
      <c r="C400"/>
      <c r="D400"/>
      <c r="E400"/>
      <c r="K400" s="176" t="s">
        <v>24</v>
      </c>
      <c r="O400" s="153">
        <f>O359</f>
        <v>777.14</v>
      </c>
      <c r="P400" s="153"/>
      <c r="Q400" s="153">
        <f>Q367+Q371</f>
        <v>1675</v>
      </c>
      <c r="R400" s="153"/>
      <c r="S400" s="153"/>
      <c r="T400" s="153"/>
      <c r="U400" s="153"/>
      <c r="V400" s="153"/>
      <c r="W400" s="153"/>
      <c r="X400" s="153">
        <f>699.43+900+607.5</f>
        <v>2206.9299999999998</v>
      </c>
      <c r="Y400" s="153"/>
      <c r="AB400" s="192"/>
      <c r="AD400" s="189">
        <f>AD398-AC399+AD399</f>
        <v>0</v>
      </c>
      <c r="AE400" s="192"/>
      <c r="AG400" s="192"/>
      <c r="AI400" s="189"/>
      <c r="AJ400" s="192"/>
      <c r="AL400" s="192"/>
      <c r="AN400" s="199">
        <v>4749.16</v>
      </c>
      <c r="AO400" s="194" t="s">
        <v>45</v>
      </c>
    </row>
    <row r="401" spans="1:41" x14ac:dyDescent="0.2">
      <c r="A401"/>
      <c r="B401"/>
      <c r="C401"/>
      <c r="D401"/>
      <c r="E401"/>
      <c r="K401" s="177">
        <v>0.25</v>
      </c>
      <c r="N401" s="153">
        <f>N360</f>
        <v>700</v>
      </c>
      <c r="O401" s="153">
        <f>O358</f>
        <v>900</v>
      </c>
      <c r="P401" s="153">
        <f>P359+P360+P361+P362+P363+P364+P365+P366+P367+P368+P369+P370+P371</f>
        <v>14240.64</v>
      </c>
      <c r="Q401" s="153">
        <f>Q362+Q369</f>
        <v>675</v>
      </c>
      <c r="R401" s="153"/>
      <c r="S401" s="153">
        <f>S358</f>
        <v>6000</v>
      </c>
      <c r="T401" s="153"/>
      <c r="U401" s="153"/>
      <c r="V401" s="153"/>
      <c r="W401" s="153"/>
      <c r="X401" s="153">
        <f>1620+951.3+925.2+1301.49+1114.72+1190.41+1234.68+636.66+762.3+833.07+631.21+871.55+588.34+378.34+283.06+57.6+148.69</f>
        <v>13528.619999999997</v>
      </c>
      <c r="Y401" s="153">
        <v>5400</v>
      </c>
      <c r="AB401" s="192"/>
      <c r="AD401" s="189"/>
      <c r="AE401" s="192"/>
      <c r="AG401" s="192"/>
      <c r="AI401" s="189"/>
      <c r="AJ401" s="192"/>
      <c r="AL401" s="192"/>
      <c r="AN401" s="201">
        <f>SUM(AN398:AN400)</f>
        <v>24385.97</v>
      </c>
      <c r="AO401" s="192"/>
    </row>
    <row r="402" spans="1:41" x14ac:dyDescent="0.2">
      <c r="A402"/>
      <c r="B402"/>
      <c r="C402"/>
      <c r="D402"/>
      <c r="E402"/>
      <c r="K402" s="177">
        <v>0.75</v>
      </c>
      <c r="L402" s="152">
        <f>L358</f>
        <v>0</v>
      </c>
      <c r="M402" s="152">
        <f>M358</f>
        <v>134212.93</v>
      </c>
      <c r="N402" s="153">
        <f>N358+N359</f>
        <v>742.48</v>
      </c>
      <c r="O402" s="153"/>
      <c r="P402" s="153">
        <f>P372+P373</f>
        <v>1650</v>
      </c>
      <c r="Q402" s="154" t="e">
        <f>Q358+Q359+Q360+Q361+Q363+Q364+Q365+Q368+Q33+Q372+Q373+#REF!+Q375+Q376+Q374+Q378</f>
        <v>#REF!</v>
      </c>
      <c r="R402" s="153">
        <f>R358+R359+R360+27797.98+2000</f>
        <v>89266.5</v>
      </c>
      <c r="S402" s="153"/>
      <c r="T402" s="153">
        <f>T358</f>
        <v>73477.119999999995</v>
      </c>
      <c r="U402" s="153">
        <v>24977.69</v>
      </c>
      <c r="V402" s="153">
        <v>1208.6500000000001</v>
      </c>
      <c r="W402" s="153">
        <f>10738.39+2619.48+10873.28+154.82</f>
        <v>24385.97</v>
      </c>
      <c r="X402" s="184">
        <f>4050+4050+1850.4+1111.06+668.23+827.4+827.4+443.25+339.9+339.9+618+824+1153.6+1153.6</f>
        <v>18256.739999999994</v>
      </c>
      <c r="Y402" s="153"/>
      <c r="Z402" s="153"/>
      <c r="AD402" s="189"/>
      <c r="AG402" s="192"/>
      <c r="AI402" s="189"/>
      <c r="AJ402" s="192"/>
      <c r="AL402" s="192"/>
      <c r="AN402" s="189"/>
      <c r="AO402" s="192"/>
    </row>
    <row r="403" spans="1:41" x14ac:dyDescent="0.2">
      <c r="A403"/>
      <c r="B403"/>
      <c r="C403"/>
      <c r="D403"/>
      <c r="E403"/>
      <c r="K403" s="176" t="s">
        <v>25</v>
      </c>
      <c r="P403" s="152">
        <f>P358+P383</f>
        <v>2159</v>
      </c>
      <c r="Q403" s="154">
        <f>Q370</f>
        <v>1530</v>
      </c>
      <c r="R403" s="180">
        <v>6100</v>
      </c>
      <c r="S403" s="153"/>
      <c r="T403" s="153"/>
      <c r="U403" s="153"/>
      <c r="V403" s="153"/>
      <c r="W403" s="153">
        <v>472.21</v>
      </c>
      <c r="X403" s="149">
        <f>670.5+1025.87</f>
        <v>1696.37</v>
      </c>
      <c r="Y403" s="153"/>
      <c r="Z403" s="153"/>
      <c r="AE403" s="193"/>
    </row>
    <row r="404" spans="1:41" x14ac:dyDescent="0.2">
      <c r="A404"/>
      <c r="B404"/>
      <c r="C404"/>
      <c r="D404"/>
      <c r="E404"/>
      <c r="K404" s="179" t="s">
        <v>78</v>
      </c>
      <c r="N404" s="153">
        <f>N361+N362+N363</f>
        <v>1890</v>
      </c>
      <c r="O404" s="153">
        <f>O361</f>
        <v>3970</v>
      </c>
      <c r="P404" s="153">
        <f>P374+P375+P376+P377+P378+P379+P380</f>
        <v>12565.25</v>
      </c>
      <c r="R404" s="149">
        <f>24293.56</f>
        <v>24293.56</v>
      </c>
      <c r="S404" s="152">
        <f>S359+S360</f>
        <v>13500</v>
      </c>
      <c r="U404" s="153"/>
      <c r="V404" s="153"/>
      <c r="W404" s="153"/>
      <c r="X404" s="149">
        <f>27.13+27.13+170.97+27.13+27.78+53.18+53.18+53.18+53.18+53.18</f>
        <v>546.04</v>
      </c>
      <c r="Y404" s="153"/>
      <c r="Z404" s="153"/>
      <c r="AE404" s="193"/>
    </row>
    <row r="405" spans="1:41" x14ac:dyDescent="0.2">
      <c r="A405"/>
      <c r="B405"/>
      <c r="C405"/>
      <c r="D405"/>
      <c r="E405"/>
      <c r="K405" s="45" t="s">
        <v>26</v>
      </c>
      <c r="L405" s="157">
        <f>SUM(L400:L404)</f>
        <v>0</v>
      </c>
      <c r="M405" s="157">
        <f t="shared" ref="M405:W405" si="3">SUM(M400:M404)</f>
        <v>134212.93</v>
      </c>
      <c r="N405" s="157">
        <f>SUM(N400:N404)</f>
        <v>3332.48</v>
      </c>
      <c r="O405" s="157">
        <f>SUM(O400:O404)</f>
        <v>5647.1399999999994</v>
      </c>
      <c r="P405" s="157">
        <f>SUM(P400:P404)</f>
        <v>30614.89</v>
      </c>
      <c r="Q405" s="157" t="e">
        <f>SUM(Q400:Q404)</f>
        <v>#REF!</v>
      </c>
      <c r="R405" s="157">
        <f>SUM(R400:R404)</f>
        <v>119660.06</v>
      </c>
      <c r="S405" s="157">
        <f t="shared" si="3"/>
        <v>19500</v>
      </c>
      <c r="T405" s="157">
        <f>SUM(T400:T404)</f>
        <v>73477.119999999995</v>
      </c>
      <c r="U405" s="157">
        <f t="shared" si="3"/>
        <v>24977.69</v>
      </c>
      <c r="V405" s="157">
        <f t="shared" si="3"/>
        <v>1208.6500000000001</v>
      </c>
      <c r="W405" s="157">
        <f t="shared" si="3"/>
        <v>24858.18</v>
      </c>
      <c r="X405" s="185">
        <f>SUM(X399:X404)</f>
        <v>36234.699999999997</v>
      </c>
      <c r="Y405" s="185">
        <f>SUM(Y399:Y404)</f>
        <v>5400</v>
      </c>
      <c r="Z405" s="153"/>
      <c r="AE405" s="193"/>
    </row>
    <row r="406" spans="1:41" x14ac:dyDescent="0.2">
      <c r="A406"/>
      <c r="B406"/>
      <c r="C406"/>
      <c r="D406"/>
      <c r="E406"/>
      <c r="AC406" s="3" t="s">
        <v>53</v>
      </c>
      <c r="AH406" s="3" t="s">
        <v>54</v>
      </c>
    </row>
    <row r="407" spans="1:41" x14ac:dyDescent="0.2">
      <c r="A407"/>
      <c r="B407"/>
      <c r="C407"/>
      <c r="D407"/>
      <c r="E407"/>
      <c r="AC407" s="325">
        <v>0.75</v>
      </c>
      <c r="AD407" s="325"/>
      <c r="AH407" s="325" t="s">
        <v>38</v>
      </c>
      <c r="AI407" s="326"/>
      <c r="AM407" s="325" t="s">
        <v>38</v>
      </c>
      <c r="AN407" s="326"/>
    </row>
    <row r="408" spans="1:41" x14ac:dyDescent="0.2">
      <c r="A408"/>
      <c r="B408"/>
      <c r="C408"/>
      <c r="D408"/>
      <c r="E408"/>
      <c r="W408" s="153">
        <v>20109.02</v>
      </c>
      <c r="X408" s="153">
        <v>41585.660000000003</v>
      </c>
      <c r="Y408" s="207"/>
      <c r="AC408" s="327">
        <v>24119099</v>
      </c>
      <c r="AD408" s="328"/>
      <c r="AE408" s="190"/>
      <c r="AF408" s="190"/>
      <c r="AH408" s="327">
        <v>24119099</v>
      </c>
      <c r="AI408" s="328"/>
      <c r="AM408" s="327">
        <v>81111001</v>
      </c>
      <c r="AN408" s="328"/>
      <c r="AO408" s="190"/>
    </row>
    <row r="409" spans="1:41" x14ac:dyDescent="0.2">
      <c r="A409"/>
      <c r="B409"/>
      <c r="C409"/>
      <c r="D409"/>
      <c r="E409"/>
      <c r="Y409" s="152"/>
      <c r="AC409" s="183">
        <v>25236</v>
      </c>
      <c r="AD409" s="195"/>
      <c r="AE409" s="16"/>
      <c r="AF409" s="16"/>
      <c r="AH409" s="152"/>
      <c r="AI409" s="195"/>
      <c r="AL409" s="153"/>
      <c r="AM409" s="196"/>
      <c r="AN409" s="197">
        <v>5472.97</v>
      </c>
      <c r="AO409" s="194"/>
    </row>
    <row r="410" spans="1:41" x14ac:dyDescent="0.2">
      <c r="A410"/>
      <c r="B410"/>
      <c r="C410"/>
      <c r="D410"/>
      <c r="E410"/>
      <c r="O410" t="s">
        <v>71</v>
      </c>
      <c r="P410" s="227" t="e">
        <f>SUM(L405:T405)</f>
        <v>#REF!</v>
      </c>
      <c r="S410" s="153">
        <v>87881.02</v>
      </c>
      <c r="V410" s="3" t="s">
        <v>37</v>
      </c>
      <c r="W410" s="157">
        <f>W405-W408</f>
        <v>4749.16</v>
      </c>
      <c r="X410" s="160">
        <f>X405-X408</f>
        <v>-5350.9600000000064</v>
      </c>
      <c r="Y410" s="208">
        <v>5530.96</v>
      </c>
      <c r="AB410" s="194"/>
      <c r="AC410" s="198"/>
      <c r="AD410" s="199">
        <v>1530</v>
      </c>
      <c r="AE410" s="194" t="s">
        <v>42</v>
      </c>
      <c r="AF410" s="16"/>
      <c r="AG410" s="194" t="s">
        <v>42</v>
      </c>
      <c r="AH410" s="183">
        <v>1530</v>
      </c>
      <c r="AI410" s="195"/>
      <c r="AJ410" s="194"/>
      <c r="AL410" s="194"/>
      <c r="AM410" s="198"/>
      <c r="AN410" s="199">
        <v>1000</v>
      </c>
      <c r="AO410" s="194" t="s">
        <v>43</v>
      </c>
    </row>
    <row r="411" spans="1:41" x14ac:dyDescent="0.2">
      <c r="A411"/>
      <c r="B411"/>
      <c r="C411"/>
      <c r="D411"/>
      <c r="E411"/>
      <c r="O411" s="3" t="s">
        <v>85</v>
      </c>
      <c r="P411">
        <v>103376.35</v>
      </c>
      <c r="S411" s="160">
        <f>SUM(U405:X405)</f>
        <v>87279.22</v>
      </c>
      <c r="Y411" s="152"/>
      <c r="AB411" s="192"/>
      <c r="AC411" s="152">
        <f>AC409-AD410</f>
        <v>23706</v>
      </c>
      <c r="AD411" s="195"/>
      <c r="AE411" s="192"/>
      <c r="AF411" s="16"/>
      <c r="AG411" s="192"/>
      <c r="AH411" s="152"/>
      <c r="AI411" s="195"/>
      <c r="AJ411" s="192"/>
      <c r="AL411" s="192"/>
      <c r="AN411" s="200">
        <f>AN409+AN410-AM410</f>
        <v>6472.97</v>
      </c>
      <c r="AO411" s="192"/>
    </row>
    <row r="412" spans="1:41" x14ac:dyDescent="0.2">
      <c r="A412"/>
      <c r="B412"/>
      <c r="C412"/>
      <c r="D412"/>
      <c r="E412"/>
      <c r="O412" s="45" t="s">
        <v>72</v>
      </c>
      <c r="P412" s="228" t="e">
        <f>P410-P411</f>
        <v>#REF!</v>
      </c>
      <c r="W412" s="160"/>
      <c r="Y412" s="152"/>
      <c r="AB412" s="192"/>
      <c r="AC412" s="152"/>
      <c r="AD412" s="195"/>
      <c r="AE412" s="192"/>
      <c r="AF412" s="16"/>
      <c r="AG412" s="192"/>
      <c r="AH412" s="152"/>
      <c r="AI412" s="195"/>
      <c r="AJ412" s="192"/>
      <c r="AL412" s="192"/>
      <c r="AM412" s="152"/>
      <c r="AN412" s="195"/>
      <c r="AO412" s="192"/>
    </row>
    <row r="413" spans="1:41" x14ac:dyDescent="0.2">
      <c r="A413"/>
      <c r="B413"/>
      <c r="C413"/>
      <c r="D413"/>
      <c r="E413"/>
      <c r="P413" s="160"/>
      <c r="S413" s="160">
        <f>S410-S411</f>
        <v>601.80000000000291</v>
      </c>
      <c r="W413" s="153">
        <f>X410+W410</f>
        <v>-601.80000000000655</v>
      </c>
      <c r="X413" s="160">
        <f>X405+W410</f>
        <v>40983.86</v>
      </c>
      <c r="Y413" s="152"/>
      <c r="AB413" s="192"/>
      <c r="AC413" s="152"/>
      <c r="AD413" s="195"/>
      <c r="AE413" s="192"/>
      <c r="AF413" s="16"/>
      <c r="AG413" s="192"/>
      <c r="AH413" s="152"/>
      <c r="AI413" s="195"/>
      <c r="AJ413" s="192"/>
      <c r="AL413" s="192"/>
      <c r="AM413" s="152"/>
      <c r="AN413" s="195"/>
    </row>
    <row r="414" spans="1:41" x14ac:dyDescent="0.2">
      <c r="A414"/>
      <c r="B414"/>
      <c r="C414"/>
      <c r="D414"/>
      <c r="E414"/>
      <c r="O414" s="3"/>
      <c r="P414" s="160"/>
      <c r="W414" s="160"/>
      <c r="Y414" s="152"/>
      <c r="AC414" s="152"/>
      <c r="AD414" s="152"/>
      <c r="AH414" s="152"/>
      <c r="AI414" s="152"/>
      <c r="AL414" s="192"/>
      <c r="AN414" s="189"/>
      <c r="AO414" s="192"/>
    </row>
    <row r="415" spans="1:41" x14ac:dyDescent="0.2">
      <c r="A415"/>
      <c r="B415"/>
      <c r="C415"/>
      <c r="D415"/>
      <c r="E415"/>
      <c r="S415" s="160">
        <f>S413-148.69</f>
        <v>453.11000000000291</v>
      </c>
      <c r="W415" s="160"/>
      <c r="Y415" s="163"/>
    </row>
    <row r="416" spans="1:41" x14ac:dyDescent="0.2">
      <c r="A416"/>
      <c r="B416"/>
      <c r="C416"/>
      <c r="D416"/>
      <c r="E416"/>
      <c r="W416" s="160">
        <v>4749.16</v>
      </c>
      <c r="X416" s="160">
        <f>X408-X413</f>
        <v>601.80000000000291</v>
      </c>
      <c r="AC416" s="325">
        <v>0.25</v>
      </c>
      <c r="AD416" s="325"/>
      <c r="AH416" s="325">
        <v>0.75</v>
      </c>
      <c r="AI416" s="325"/>
      <c r="AJ416" s="191"/>
      <c r="AM416" s="325" t="s">
        <v>38</v>
      </c>
      <c r="AN416" s="326"/>
    </row>
    <row r="417" spans="1:41" x14ac:dyDescent="0.2">
      <c r="A417"/>
      <c r="B417"/>
      <c r="C417"/>
      <c r="D417"/>
      <c r="E417"/>
      <c r="Q417" s="3" t="s">
        <v>59</v>
      </c>
      <c r="V417" s="209">
        <v>0.75</v>
      </c>
      <c r="W417">
        <v>4903.9799999999996</v>
      </c>
      <c r="X417" s="153"/>
      <c r="AC417" s="327">
        <v>8111101</v>
      </c>
      <c r="AD417" s="328"/>
      <c r="AE417" s="190"/>
      <c r="AF417" s="190"/>
      <c r="AH417" s="327">
        <v>24199019</v>
      </c>
      <c r="AI417" s="328"/>
      <c r="AJ417" s="190"/>
      <c r="AM417" s="327">
        <v>24119004</v>
      </c>
      <c r="AN417" s="328"/>
      <c r="AO417" s="190"/>
    </row>
    <row r="418" spans="1:41" x14ac:dyDescent="0.2">
      <c r="A418"/>
      <c r="B418"/>
      <c r="C418"/>
      <c r="D418"/>
      <c r="E418"/>
      <c r="O418" t="s">
        <v>55</v>
      </c>
      <c r="P418" s="152">
        <v>87881.02</v>
      </c>
      <c r="Q418" s="152">
        <v>87279.22</v>
      </c>
      <c r="R418" s="152">
        <f>P418-Q418</f>
        <v>601.80000000000291</v>
      </c>
      <c r="V418" t="s">
        <v>70</v>
      </c>
      <c r="X418" s="153"/>
      <c r="AB418" s="153"/>
      <c r="AC418" s="196"/>
      <c r="AD418" s="195">
        <v>27339.19</v>
      </c>
      <c r="AE418" s="194"/>
      <c r="AF418" s="16"/>
      <c r="AI418" s="189">
        <v>0</v>
      </c>
      <c r="AJ418" s="192"/>
      <c r="AL418" s="153"/>
      <c r="AM418" s="196">
        <v>0</v>
      </c>
      <c r="AN418" s="197"/>
      <c r="AO418" s="194"/>
    </row>
    <row r="419" spans="1:41" x14ac:dyDescent="0.2">
      <c r="A419"/>
      <c r="B419"/>
      <c r="C419"/>
      <c r="D419"/>
      <c r="E419"/>
      <c r="O419" t="s">
        <v>56</v>
      </c>
      <c r="P419" s="152">
        <v>65334.98</v>
      </c>
      <c r="Q419" s="152"/>
      <c r="W419" s="160">
        <f>W416-W417-W418</f>
        <v>-154.81999999999971</v>
      </c>
      <c r="X419" s="169"/>
      <c r="AB419" s="194" t="s">
        <v>44</v>
      </c>
      <c r="AC419" s="198">
        <v>18256.740000000002</v>
      </c>
      <c r="AD419" s="199">
        <v>4060.26</v>
      </c>
      <c r="AE419" s="194" t="s">
        <v>52</v>
      </c>
      <c r="AF419" s="16"/>
      <c r="AG419" s="194"/>
      <c r="AI419" s="195">
        <v>18256.740000000002</v>
      </c>
      <c r="AJ419" s="194" t="s">
        <v>44</v>
      </c>
      <c r="AL419" s="194" t="s">
        <v>43</v>
      </c>
      <c r="AM419" s="198">
        <v>1000</v>
      </c>
      <c r="AN419" s="199"/>
      <c r="AO419" s="194"/>
    </row>
    <row r="420" spans="1:41" x14ac:dyDescent="0.2">
      <c r="A420"/>
      <c r="B420"/>
      <c r="C420"/>
      <c r="D420"/>
      <c r="E420"/>
      <c r="P420" s="152">
        <f>P418-P419</f>
        <v>22546.04</v>
      </c>
      <c r="Q420" s="152">
        <f>Q418-P419</f>
        <v>21944.239999999998</v>
      </c>
      <c r="X420" s="153"/>
      <c r="AB420" s="192"/>
      <c r="AC420" s="152"/>
      <c r="AD420" s="195">
        <f>AD418-AC419+AD419</f>
        <v>13142.709999999997</v>
      </c>
      <c r="AE420" s="192"/>
      <c r="AF420" s="16"/>
      <c r="AG420" s="192"/>
      <c r="AI420" s="189"/>
      <c r="AL420" s="192"/>
      <c r="AM420" s="152">
        <f>AM418+AM419-AN419</f>
        <v>1000</v>
      </c>
      <c r="AN420" s="195"/>
      <c r="AO420" s="192"/>
    </row>
    <row r="421" spans="1:41" x14ac:dyDescent="0.2">
      <c r="A421"/>
      <c r="B421"/>
      <c r="C421"/>
      <c r="D421"/>
      <c r="E421"/>
      <c r="X421" s="153"/>
      <c r="AB421" s="192"/>
      <c r="AC421" s="152"/>
      <c r="AE421" s="192"/>
      <c r="AF421" s="16"/>
      <c r="AG421" s="192"/>
      <c r="AI421" s="189"/>
      <c r="AJ421" s="192"/>
      <c r="AL421" s="192"/>
      <c r="AM421" s="152"/>
      <c r="AN421" s="195"/>
      <c r="AO421" s="192"/>
    </row>
    <row r="422" spans="1:41" x14ac:dyDescent="0.2">
      <c r="A422"/>
      <c r="B422"/>
      <c r="C422"/>
      <c r="D422"/>
      <c r="E422"/>
      <c r="AB422" s="192"/>
      <c r="AC422" s="152"/>
      <c r="AD422" s="195"/>
      <c r="AF422" s="16"/>
      <c r="AG422" s="192"/>
      <c r="AI422" s="189"/>
      <c r="AJ422" s="192"/>
      <c r="AL422" s="192"/>
      <c r="AM422" s="152"/>
      <c r="AN422" s="195"/>
    </row>
    <row r="423" spans="1:41" x14ac:dyDescent="0.2">
      <c r="A423"/>
      <c r="B423"/>
      <c r="C423"/>
      <c r="D423"/>
      <c r="E423"/>
      <c r="O423" s="3" t="s">
        <v>62</v>
      </c>
      <c r="P423" s="152">
        <v>1599.43</v>
      </c>
      <c r="Q423" s="152">
        <v>2206.9299999999998</v>
      </c>
      <c r="R423" s="152">
        <f>P423-Q423</f>
        <v>-607.49999999999977</v>
      </c>
      <c r="X423" s="169"/>
      <c r="AB423" s="192"/>
      <c r="AD423" s="189"/>
      <c r="AE423" s="192"/>
      <c r="AL423" s="192"/>
      <c r="AN423" s="189"/>
      <c r="AO423" s="192"/>
    </row>
    <row r="424" spans="1:41" x14ac:dyDescent="0.2">
      <c r="A424"/>
      <c r="B424"/>
      <c r="C424"/>
      <c r="D424"/>
      <c r="E424"/>
      <c r="O424" s="3" t="s">
        <v>63</v>
      </c>
      <c r="P424" s="152">
        <v>1599.4</v>
      </c>
    </row>
    <row r="425" spans="1:41" x14ac:dyDescent="0.2">
      <c r="A425"/>
      <c r="B425"/>
      <c r="C425"/>
      <c r="D425"/>
      <c r="E425"/>
      <c r="P425" s="152">
        <f>P423-P424</f>
        <v>2.9999999999972715E-2</v>
      </c>
      <c r="Q425" s="152">
        <f>Q423-P424</f>
        <v>607.52999999999975</v>
      </c>
      <c r="AC425" s="325">
        <v>0.75</v>
      </c>
      <c r="AD425" s="325"/>
      <c r="AL425" s="16"/>
      <c r="AM425" s="334"/>
      <c r="AN425" s="334"/>
    </row>
    <row r="426" spans="1:41" x14ac:dyDescent="0.2">
      <c r="A426"/>
      <c r="B426"/>
      <c r="C426"/>
      <c r="D426"/>
      <c r="E426"/>
      <c r="AC426" s="327">
        <v>8111101</v>
      </c>
      <c r="AD426" s="328"/>
      <c r="AL426" s="16"/>
      <c r="AM426" s="16"/>
      <c r="AN426" s="16"/>
    </row>
    <row r="427" spans="1:41" x14ac:dyDescent="0.2">
      <c r="A427"/>
      <c r="B427"/>
      <c r="C427"/>
      <c r="D427"/>
      <c r="E427"/>
      <c r="AB427" s="153"/>
      <c r="AC427" s="196"/>
      <c r="AD427" s="195">
        <v>-120604.84</v>
      </c>
      <c r="AE427" s="194"/>
      <c r="AL427" s="194"/>
      <c r="AM427" s="16"/>
      <c r="AN427" s="16"/>
      <c r="AO427" s="194"/>
    </row>
    <row r="428" spans="1:41" x14ac:dyDescent="0.2">
      <c r="A428"/>
      <c r="B428"/>
      <c r="C428"/>
      <c r="D428"/>
      <c r="E428"/>
      <c r="O428" s="3" t="s">
        <v>57</v>
      </c>
      <c r="P428" s="152">
        <v>39440.19</v>
      </c>
      <c r="Q428" s="152">
        <v>13528.62</v>
      </c>
      <c r="R428" s="152">
        <f>P428-Q428</f>
        <v>25911.57</v>
      </c>
      <c r="AB428" s="194" t="s">
        <v>45</v>
      </c>
      <c r="AC428" s="198">
        <v>4749.16</v>
      </c>
      <c r="AD428" s="199">
        <v>0</v>
      </c>
      <c r="AE428" s="192"/>
      <c r="AL428" s="192"/>
      <c r="AM428" s="16"/>
      <c r="AN428" s="16"/>
      <c r="AO428" s="192"/>
    </row>
    <row r="429" spans="1:41" x14ac:dyDescent="0.2">
      <c r="A429"/>
      <c r="B429"/>
      <c r="C429"/>
      <c r="D429"/>
      <c r="E429"/>
      <c r="O429" s="3" t="s">
        <v>61</v>
      </c>
      <c r="P429" s="152">
        <v>17440.189999999999</v>
      </c>
      <c r="AB429" s="192"/>
      <c r="AC429" s="152"/>
      <c r="AD429" s="195">
        <f>AD427+AD428-AC428</f>
        <v>-125354</v>
      </c>
      <c r="AE429" s="192"/>
      <c r="AL429" s="192"/>
      <c r="AM429" s="16"/>
      <c r="AN429" s="16"/>
      <c r="AO429" s="192"/>
    </row>
    <row r="430" spans="1:41" x14ac:dyDescent="0.2">
      <c r="A430"/>
      <c r="B430"/>
      <c r="C430"/>
      <c r="D430"/>
      <c r="E430"/>
      <c r="P430" s="152">
        <f>P428-P429</f>
        <v>22000.000000000004</v>
      </c>
      <c r="Q430" s="152">
        <f>Q428-P429</f>
        <v>-3911.5699999999979</v>
      </c>
      <c r="AB430" s="192"/>
      <c r="AC430" s="152"/>
      <c r="AD430" s="195"/>
      <c r="AE430" s="192"/>
      <c r="AL430" s="192"/>
      <c r="AM430" s="16"/>
      <c r="AN430" s="16"/>
      <c r="AO430" s="192"/>
    </row>
    <row r="431" spans="1:41" x14ac:dyDescent="0.2">
      <c r="A431"/>
      <c r="B431"/>
      <c r="C431"/>
      <c r="D431"/>
      <c r="E431"/>
      <c r="AB431" s="192"/>
      <c r="AC431" s="152"/>
      <c r="AD431" s="195"/>
      <c r="AL431" s="16"/>
      <c r="AM431" s="16"/>
      <c r="AN431" s="16"/>
    </row>
    <row r="432" spans="1:41" x14ac:dyDescent="0.2">
      <c r="A432"/>
      <c r="B432"/>
      <c r="C432"/>
      <c r="D432"/>
      <c r="E432"/>
      <c r="AB432" s="192"/>
      <c r="AD432" s="189"/>
      <c r="AL432" s="16"/>
      <c r="AM432" s="16"/>
      <c r="AN432" s="16"/>
    </row>
    <row r="433" spans="1:41" x14ac:dyDescent="0.2">
      <c r="A433"/>
      <c r="B433"/>
      <c r="C433"/>
      <c r="D433"/>
      <c r="E433"/>
      <c r="O433" s="3" t="s">
        <v>58</v>
      </c>
      <c r="P433" s="152">
        <v>45668.33</v>
      </c>
      <c r="Q433" s="152">
        <v>68829.05</v>
      </c>
      <c r="R433" s="152">
        <f>P433-Q433</f>
        <v>-23160.720000000001</v>
      </c>
      <c r="S433" s="152">
        <f>23787.7+R433</f>
        <v>626.97999999999956</v>
      </c>
    </row>
    <row r="434" spans="1:41" x14ac:dyDescent="0.2">
      <c r="A434"/>
      <c r="B434"/>
      <c r="C434"/>
      <c r="D434"/>
      <c r="E434"/>
      <c r="O434" s="3" t="s">
        <v>60</v>
      </c>
      <c r="P434" s="152">
        <v>45668.33</v>
      </c>
    </row>
    <row r="435" spans="1:41" x14ac:dyDescent="0.2">
      <c r="A435"/>
      <c r="B435"/>
      <c r="C435"/>
      <c r="D435"/>
      <c r="E435"/>
      <c r="P435" s="152">
        <f>P433-P434</f>
        <v>0</v>
      </c>
      <c r="Q435" s="152">
        <v>43114.92</v>
      </c>
      <c r="R435" s="152">
        <f>P433-Q435</f>
        <v>2553.4100000000035</v>
      </c>
    </row>
    <row r="438" spans="1:41" ht="20.25" x14ac:dyDescent="0.3">
      <c r="A438"/>
      <c r="B438"/>
      <c r="C438"/>
      <c r="D438"/>
      <c r="E438"/>
      <c r="O438" s="3" t="s">
        <v>64</v>
      </c>
      <c r="P438" s="152">
        <v>627.03</v>
      </c>
      <c r="Q438" s="152">
        <v>2168.58</v>
      </c>
      <c r="R438" s="152">
        <f>P438-Q438</f>
        <v>-1541.55</v>
      </c>
      <c r="AC438" s="202" t="s">
        <v>46</v>
      </c>
    </row>
    <row r="439" spans="1:41" x14ac:dyDescent="0.2">
      <c r="A439"/>
      <c r="B439"/>
      <c r="C439"/>
      <c r="D439"/>
      <c r="E439"/>
      <c r="O439" s="3" t="s">
        <v>65</v>
      </c>
      <c r="P439" s="152">
        <v>627.03</v>
      </c>
    </row>
    <row r="440" spans="1:41" x14ac:dyDescent="0.2">
      <c r="A440"/>
      <c r="B440"/>
      <c r="C440"/>
      <c r="D440"/>
      <c r="E440"/>
      <c r="P440" s="152">
        <f>P438-P439</f>
        <v>0</v>
      </c>
      <c r="Q440" s="152">
        <f>Q438-P439</f>
        <v>1541.55</v>
      </c>
      <c r="AC440" s="333" t="s">
        <v>41</v>
      </c>
      <c r="AD440" s="333"/>
      <c r="AH440" s="333" t="s">
        <v>41</v>
      </c>
      <c r="AI440" s="333"/>
      <c r="AM440" s="333" t="s">
        <v>41</v>
      </c>
      <c r="AN440" s="333"/>
    </row>
    <row r="441" spans="1:41" x14ac:dyDescent="0.2">
      <c r="A441"/>
      <c r="B441"/>
      <c r="C441"/>
      <c r="D441"/>
      <c r="E441"/>
      <c r="AC441" s="327">
        <v>24119001</v>
      </c>
      <c r="AD441" s="328"/>
      <c r="AH441" s="327">
        <v>24119002</v>
      </c>
      <c r="AI441" s="328"/>
      <c r="AM441" s="327">
        <v>24119004</v>
      </c>
      <c r="AN441" s="328"/>
    </row>
    <row r="442" spans="1:41" x14ac:dyDescent="0.2">
      <c r="A442"/>
      <c r="B442"/>
      <c r="C442"/>
      <c r="D442"/>
      <c r="E442"/>
      <c r="AC442" s="152">
        <v>0</v>
      </c>
      <c r="AD442" s="195"/>
      <c r="AH442" s="152">
        <v>0</v>
      </c>
      <c r="AI442" s="195"/>
      <c r="AM442" s="152">
        <v>0</v>
      </c>
      <c r="AN442" s="195"/>
    </row>
    <row r="443" spans="1:41" x14ac:dyDescent="0.2">
      <c r="A443"/>
      <c r="B443"/>
      <c r="C443"/>
      <c r="D443"/>
      <c r="E443"/>
      <c r="O443" s="3" t="s">
        <v>66</v>
      </c>
      <c r="P443" s="152">
        <v>0</v>
      </c>
      <c r="Q443" s="152">
        <v>546.04</v>
      </c>
      <c r="R443" s="152">
        <f>P443-Q443</f>
        <v>-546.04</v>
      </c>
      <c r="AB443" s="194" t="s">
        <v>47</v>
      </c>
      <c r="AC443" s="152">
        <v>1890</v>
      </c>
      <c r="AD443" s="195"/>
      <c r="AE443" s="194"/>
      <c r="AG443" s="194" t="s">
        <v>47</v>
      </c>
      <c r="AH443" s="152">
        <v>3970</v>
      </c>
      <c r="AI443" s="195"/>
      <c r="AJ443" s="194"/>
      <c r="AL443" s="194" t="s">
        <v>47</v>
      </c>
      <c r="AM443" s="152">
        <v>6820</v>
      </c>
      <c r="AN443" s="195"/>
      <c r="AO443" s="194"/>
    </row>
    <row r="444" spans="1:41" x14ac:dyDescent="0.2">
      <c r="A444"/>
      <c r="B444"/>
      <c r="C444"/>
      <c r="D444"/>
      <c r="E444"/>
      <c r="O444" s="3" t="s">
        <v>67</v>
      </c>
      <c r="P444" s="152">
        <v>0</v>
      </c>
      <c r="AB444" s="194"/>
      <c r="AC444" s="152"/>
      <c r="AD444" s="195"/>
      <c r="AE444" s="194"/>
      <c r="AG444" s="194"/>
      <c r="AH444" s="152"/>
      <c r="AI444" s="195"/>
      <c r="AJ444" s="194"/>
      <c r="AL444" s="194"/>
      <c r="AM444" s="152"/>
      <c r="AN444" s="195"/>
      <c r="AO444" s="194"/>
    </row>
    <row r="445" spans="1:41" x14ac:dyDescent="0.2">
      <c r="A445"/>
      <c r="B445"/>
      <c r="C445"/>
      <c r="D445"/>
      <c r="E445"/>
      <c r="P445" s="152">
        <f>P443-P444</f>
        <v>0</v>
      </c>
      <c r="Q445" s="152">
        <f>Q443-P444</f>
        <v>546.04</v>
      </c>
      <c r="AB445" s="194"/>
      <c r="AC445" s="152"/>
      <c r="AD445" s="195"/>
      <c r="AE445" s="194"/>
      <c r="AG445" s="194"/>
      <c r="AH445" s="152"/>
      <c r="AI445" s="195"/>
      <c r="AJ445" s="194"/>
      <c r="AL445" s="194"/>
      <c r="AM445" s="152"/>
      <c r="AN445" s="195"/>
      <c r="AO445" s="194"/>
    </row>
    <row r="446" spans="1:41" x14ac:dyDescent="0.2">
      <c r="A446"/>
      <c r="B446"/>
      <c r="C446"/>
      <c r="D446"/>
      <c r="E446"/>
      <c r="AB446" s="194"/>
      <c r="AC446" s="152"/>
      <c r="AD446" s="195"/>
      <c r="AE446" s="194"/>
      <c r="AG446" s="194"/>
      <c r="AH446" s="152"/>
      <c r="AI446" s="195"/>
      <c r="AJ446" s="194"/>
      <c r="AL446" s="194"/>
      <c r="AM446" s="152"/>
      <c r="AN446" s="195"/>
      <c r="AO446" s="194"/>
    </row>
    <row r="447" spans="1:41" x14ac:dyDescent="0.2">
      <c r="A447"/>
      <c r="B447"/>
      <c r="C447"/>
      <c r="D447"/>
      <c r="E447"/>
      <c r="P447" s="152">
        <f>P423+P428+P433+P438+P443+607.5-26060.26+23160.72+1541.55+546.04</f>
        <v>87130.530000000013</v>
      </c>
      <c r="Q447" s="152">
        <f>Q423+Q428+Q433+Q438+Q443</f>
        <v>87279.22</v>
      </c>
      <c r="R447" s="152">
        <f>SUM(R423:R445)</f>
        <v>2609.1700000000019</v>
      </c>
    </row>
    <row r="448" spans="1:41" x14ac:dyDescent="0.2">
      <c r="A448"/>
      <c r="B448"/>
      <c r="C448"/>
      <c r="D448"/>
      <c r="E448"/>
      <c r="P448" s="152">
        <f>P418-P447</f>
        <v>750.48999999999069</v>
      </c>
      <c r="AB448" s="194"/>
    </row>
    <row r="449" spans="1:40" x14ac:dyDescent="0.2">
      <c r="A449"/>
      <c r="B449"/>
      <c r="C449"/>
      <c r="D449"/>
      <c r="E449"/>
      <c r="Q449" s="152">
        <f>P418-Q447</f>
        <v>601.80000000000291</v>
      </c>
      <c r="AC449" s="333" t="s">
        <v>41</v>
      </c>
      <c r="AD449" s="333"/>
      <c r="AH449" s="333" t="s">
        <v>41</v>
      </c>
      <c r="AI449" s="333"/>
    </row>
    <row r="450" spans="1:40" x14ac:dyDescent="0.2">
      <c r="A450"/>
      <c r="B450"/>
      <c r="C450"/>
      <c r="D450"/>
      <c r="E450"/>
      <c r="AC450" s="327">
        <v>24199019</v>
      </c>
      <c r="AD450" s="328"/>
      <c r="AH450" s="327">
        <v>81111001</v>
      </c>
      <c r="AI450" s="328"/>
      <c r="AM450" s="327"/>
      <c r="AN450" s="328"/>
    </row>
    <row r="451" spans="1:40" x14ac:dyDescent="0.2">
      <c r="A451"/>
      <c r="B451"/>
      <c r="C451"/>
      <c r="D451"/>
      <c r="E451"/>
      <c r="AC451" s="152"/>
      <c r="AD451" s="195">
        <v>0</v>
      </c>
      <c r="AH451" s="152"/>
      <c r="AI451" s="200">
        <v>284.49</v>
      </c>
      <c r="AM451" s="152"/>
      <c r="AN451" s="195"/>
    </row>
    <row r="452" spans="1:40" x14ac:dyDescent="0.2">
      <c r="A452"/>
      <c r="B452"/>
      <c r="C452"/>
      <c r="D452"/>
      <c r="E452"/>
      <c r="Q452" s="152"/>
      <c r="AB452" s="194"/>
      <c r="AC452" s="152"/>
      <c r="AD452" s="195">
        <v>546.04</v>
      </c>
      <c r="AE452" s="194" t="s">
        <v>48</v>
      </c>
      <c r="AG452" s="194" t="s">
        <v>48</v>
      </c>
      <c r="AH452" s="199">
        <v>546.04</v>
      </c>
      <c r="AI452" s="199">
        <v>12680</v>
      </c>
      <c r="AJ452" s="194" t="s">
        <v>47</v>
      </c>
      <c r="AL452" s="194"/>
      <c r="AM452" s="152"/>
      <c r="AN452" s="195"/>
    </row>
    <row r="453" spans="1:40" x14ac:dyDescent="0.2">
      <c r="A453"/>
      <c r="B453"/>
      <c r="C453"/>
      <c r="D453"/>
      <c r="E453"/>
      <c r="AB453" s="194"/>
      <c r="AC453" s="152"/>
      <c r="AD453" s="195"/>
      <c r="AE453" s="194"/>
      <c r="AG453" s="194"/>
      <c r="AH453" s="152"/>
      <c r="AI453" s="195">
        <f>AI451+AI452-AH452</f>
        <v>12418.45</v>
      </c>
      <c r="AJ453" s="194"/>
      <c r="AL453" s="194"/>
      <c r="AM453" s="152"/>
      <c r="AN453" s="195"/>
    </row>
    <row r="454" spans="1:40" x14ac:dyDescent="0.2">
      <c r="A454"/>
      <c r="B454"/>
      <c r="C454"/>
      <c r="D454"/>
      <c r="E454"/>
      <c r="AB454" s="194"/>
      <c r="AC454" s="152"/>
      <c r="AD454" s="195"/>
      <c r="AE454" s="194"/>
      <c r="AG454" s="194"/>
      <c r="AH454" s="152"/>
      <c r="AI454" s="195"/>
      <c r="AJ454" s="194"/>
      <c r="AL454" s="194"/>
      <c r="AM454" s="152"/>
      <c r="AN454" s="195"/>
    </row>
    <row r="455" spans="1:40" x14ac:dyDescent="0.2">
      <c r="A455"/>
      <c r="B455"/>
      <c r="C455"/>
      <c r="D455"/>
      <c r="E455"/>
      <c r="AB455" s="194"/>
      <c r="AC455" s="152"/>
      <c r="AD455" s="195"/>
      <c r="AE455" s="194"/>
      <c r="AG455" s="194"/>
      <c r="AH455" s="152"/>
      <c r="AI455" s="195"/>
      <c r="AJ455" s="194"/>
      <c r="AL455" s="194"/>
      <c r="AM455" s="152"/>
      <c r="AN455" s="195"/>
    </row>
    <row r="458" spans="1:40" x14ac:dyDescent="0.2">
      <c r="A458"/>
      <c r="B458"/>
      <c r="C458"/>
      <c r="D458"/>
      <c r="E458"/>
      <c r="AC458" s="333" t="s">
        <v>49</v>
      </c>
      <c r="AD458" s="333"/>
      <c r="AH458" s="333" t="s">
        <v>49</v>
      </c>
      <c r="AI458" s="333"/>
    </row>
    <row r="459" spans="1:40" x14ac:dyDescent="0.2">
      <c r="A459"/>
      <c r="B459"/>
      <c r="C459"/>
      <c r="D459"/>
      <c r="E459"/>
      <c r="AC459" s="327">
        <v>24199019</v>
      </c>
      <c r="AD459" s="328"/>
      <c r="AH459" s="327">
        <v>81111001</v>
      </c>
      <c r="AI459" s="328"/>
      <c r="AM459" s="327"/>
      <c r="AN459" s="328"/>
    </row>
    <row r="460" spans="1:40" x14ac:dyDescent="0.2">
      <c r="A460"/>
      <c r="B460"/>
      <c r="C460"/>
      <c r="D460"/>
      <c r="E460"/>
      <c r="AC460" s="152"/>
      <c r="AD460" s="195">
        <v>1599.43</v>
      </c>
      <c r="AH460" s="152"/>
      <c r="AI460" s="195">
        <v>173908.01</v>
      </c>
      <c r="AM460" s="152"/>
      <c r="AN460" s="195"/>
    </row>
    <row r="461" spans="1:40" x14ac:dyDescent="0.2">
      <c r="A461"/>
      <c r="B461"/>
      <c r="C461"/>
      <c r="D461"/>
      <c r="E461"/>
      <c r="AB461" s="194"/>
      <c r="AC461" s="198"/>
      <c r="AD461" s="199">
        <v>607.5</v>
      </c>
      <c r="AE461" s="194" t="s">
        <v>50</v>
      </c>
      <c r="AG461" s="194" t="s">
        <v>50</v>
      </c>
      <c r="AH461" s="198">
        <v>607.5</v>
      </c>
      <c r="AI461" s="199"/>
      <c r="AJ461" s="194"/>
      <c r="AL461" s="194"/>
      <c r="AM461" s="152"/>
      <c r="AN461" s="195"/>
    </row>
    <row r="462" spans="1:40" x14ac:dyDescent="0.2">
      <c r="A462"/>
      <c r="B462"/>
      <c r="C462"/>
      <c r="D462"/>
      <c r="E462"/>
      <c r="AB462" s="194"/>
      <c r="AC462" s="152"/>
      <c r="AD462" s="195">
        <f>AD460+AD461-AC461</f>
        <v>2206.9300000000003</v>
      </c>
      <c r="AE462" s="194"/>
      <c r="AG462" s="194"/>
      <c r="AH462" s="152"/>
      <c r="AI462" s="195">
        <f>AI460+AI461-AH461</f>
        <v>173300.51</v>
      </c>
      <c r="AJ462" s="194"/>
      <c r="AL462" s="194"/>
      <c r="AM462" s="152"/>
      <c r="AN462" s="195"/>
    </row>
    <row r="463" spans="1:40" x14ac:dyDescent="0.2">
      <c r="A463"/>
      <c r="B463"/>
      <c r="C463"/>
      <c r="D463"/>
      <c r="E463"/>
      <c r="AB463" s="194"/>
      <c r="AC463" s="152"/>
      <c r="AD463" s="195"/>
      <c r="AE463" s="194"/>
      <c r="AG463" s="194"/>
      <c r="AH463" s="152"/>
      <c r="AI463" s="195"/>
      <c r="AJ463" s="194"/>
      <c r="AL463" s="194"/>
      <c r="AM463" s="152"/>
      <c r="AN463" s="195"/>
    </row>
    <row r="464" spans="1:40" x14ac:dyDescent="0.2">
      <c r="A464"/>
      <c r="B464"/>
      <c r="C464"/>
      <c r="D464"/>
      <c r="E464"/>
      <c r="AB464" s="194"/>
      <c r="AC464" s="152"/>
      <c r="AD464" s="195"/>
      <c r="AE464" s="194"/>
      <c r="AG464" s="194"/>
      <c r="AH464" s="152"/>
      <c r="AI464" s="195"/>
      <c r="AJ464" s="194"/>
      <c r="AL464" s="194"/>
      <c r="AM464" s="152"/>
      <c r="AN464" s="195"/>
    </row>
    <row r="467" spans="1:40" x14ac:dyDescent="0.2">
      <c r="A467"/>
      <c r="B467"/>
      <c r="C467"/>
      <c r="D467"/>
      <c r="E467"/>
      <c r="AC467" s="333" t="s">
        <v>51</v>
      </c>
      <c r="AD467" s="333"/>
      <c r="AH467" s="333"/>
      <c r="AI467" s="333"/>
    </row>
    <row r="468" spans="1:40" x14ac:dyDescent="0.2">
      <c r="A468"/>
      <c r="B468"/>
      <c r="C468"/>
      <c r="D468"/>
      <c r="E468"/>
      <c r="AC468" s="327">
        <v>24199019</v>
      </c>
      <c r="AD468" s="328"/>
      <c r="AH468" s="327"/>
      <c r="AI468" s="328"/>
      <c r="AM468" s="327"/>
      <c r="AN468" s="328"/>
    </row>
    <row r="469" spans="1:40" x14ac:dyDescent="0.2">
      <c r="A469"/>
      <c r="B469"/>
      <c r="C469"/>
      <c r="D469"/>
      <c r="E469"/>
      <c r="AC469" s="152"/>
      <c r="AD469" s="195">
        <v>17440.189999999999</v>
      </c>
      <c r="AH469" s="152"/>
      <c r="AI469" s="195"/>
      <c r="AM469" s="152"/>
      <c r="AN469" s="195"/>
    </row>
    <row r="470" spans="1:40" x14ac:dyDescent="0.2">
      <c r="A470"/>
      <c r="B470"/>
      <c r="C470"/>
      <c r="D470"/>
      <c r="E470"/>
      <c r="AB470" s="194" t="s">
        <v>52</v>
      </c>
      <c r="AC470" s="198">
        <v>4060.26</v>
      </c>
      <c r="AD470" s="199"/>
      <c r="AE470" s="194"/>
      <c r="AG470" s="194"/>
      <c r="AH470" s="152"/>
      <c r="AI470" s="195"/>
      <c r="AJ470" s="194"/>
      <c r="AL470" s="194"/>
      <c r="AM470" s="152"/>
      <c r="AN470" s="195"/>
    </row>
    <row r="471" spans="1:40" x14ac:dyDescent="0.2">
      <c r="A471"/>
      <c r="B471"/>
      <c r="C471"/>
      <c r="D471"/>
      <c r="E471"/>
      <c r="AB471" s="194"/>
      <c r="AC471" s="152"/>
      <c r="AD471" s="195">
        <f>AD469+AD470-AC470</f>
        <v>13379.929999999998</v>
      </c>
      <c r="AE471" s="194"/>
      <c r="AG471" s="194"/>
      <c r="AH471" s="152"/>
      <c r="AI471" s="195"/>
      <c r="AJ471" s="194"/>
      <c r="AL471" s="194"/>
      <c r="AM471" s="152"/>
      <c r="AN471" s="195"/>
    </row>
    <row r="472" spans="1:40" x14ac:dyDescent="0.2">
      <c r="A472"/>
      <c r="B472"/>
      <c r="C472"/>
      <c r="D472"/>
      <c r="E472"/>
      <c r="AB472" s="194"/>
      <c r="AC472" s="152"/>
      <c r="AD472" s="195"/>
      <c r="AE472" s="194"/>
      <c r="AG472" s="194"/>
      <c r="AH472" s="152"/>
      <c r="AI472" s="195"/>
      <c r="AJ472" s="194"/>
      <c r="AL472" s="194"/>
      <c r="AM472" s="152"/>
      <c r="AN472" s="195"/>
    </row>
    <row r="473" spans="1:40" x14ac:dyDescent="0.2">
      <c r="A473"/>
      <c r="B473"/>
      <c r="C473"/>
      <c r="D473"/>
      <c r="E473"/>
      <c r="AB473" s="194"/>
      <c r="AC473" s="152"/>
      <c r="AD473" s="195"/>
      <c r="AE473" s="194"/>
      <c r="AG473" s="194"/>
      <c r="AH473" s="152"/>
      <c r="AI473" s="195"/>
      <c r="AJ473" s="194"/>
      <c r="AL473" s="194"/>
      <c r="AM473" s="152"/>
      <c r="AN473" s="195"/>
    </row>
  </sheetData>
  <mergeCells count="179">
    <mergeCell ref="A89:E89"/>
    <mergeCell ref="A86:B86"/>
    <mergeCell ref="A82:E82"/>
    <mergeCell ref="I362:J362"/>
    <mergeCell ref="I360:J360"/>
    <mergeCell ref="A284:B284"/>
    <mergeCell ref="D280:D281"/>
    <mergeCell ref="C280:C281"/>
    <mergeCell ref="E280:E281"/>
    <mergeCell ref="A277:E277"/>
    <mergeCell ref="D97:D99"/>
    <mergeCell ref="C97:C99"/>
    <mergeCell ref="E92:E96"/>
    <mergeCell ref="D92:D96"/>
    <mergeCell ref="C92:C96"/>
    <mergeCell ref="C105:C109"/>
    <mergeCell ref="E100:E104"/>
    <mergeCell ref="C100:C104"/>
    <mergeCell ref="D100:D104"/>
    <mergeCell ref="E97:E99"/>
    <mergeCell ref="A121:E121"/>
    <mergeCell ref="E111:E113"/>
    <mergeCell ref="E114:E117"/>
    <mergeCell ref="D111:D113"/>
    <mergeCell ref="C111:C113"/>
    <mergeCell ref="D114:D117"/>
    <mergeCell ref="C114:C117"/>
    <mergeCell ref="D105:D109"/>
    <mergeCell ref="E105:E109"/>
    <mergeCell ref="A133:E133"/>
    <mergeCell ref="A130:B130"/>
    <mergeCell ref="E124:E126"/>
    <mergeCell ref="D124:D126"/>
    <mergeCell ref="C124:C126"/>
    <mergeCell ref="E127:E129"/>
    <mergeCell ref="D127:D129"/>
    <mergeCell ref="C127:C129"/>
    <mergeCell ref="A124:A126"/>
    <mergeCell ref="A127:A129"/>
    <mergeCell ref="A186:E186"/>
    <mergeCell ref="A168:E168"/>
    <mergeCell ref="D141:D143"/>
    <mergeCell ref="E141:E143"/>
    <mergeCell ref="C141:C143"/>
    <mergeCell ref="D150:D156"/>
    <mergeCell ref="E150:E156"/>
    <mergeCell ref="C150:C156"/>
    <mergeCell ref="E138:E140"/>
    <mergeCell ref="E144:E149"/>
    <mergeCell ref="D144:D149"/>
    <mergeCell ref="C144:C149"/>
    <mergeCell ref="D138:D140"/>
    <mergeCell ref="C138:C140"/>
    <mergeCell ref="E195:E196"/>
    <mergeCell ref="D195:D196"/>
    <mergeCell ref="C193:C194"/>
    <mergeCell ref="C195:C196"/>
    <mergeCell ref="E197:E199"/>
    <mergeCell ref="D197:D199"/>
    <mergeCell ref="E193:E194"/>
    <mergeCell ref="D193:D194"/>
    <mergeCell ref="C197:C199"/>
    <mergeCell ref="A315:E315"/>
    <mergeCell ref="A306:E306"/>
    <mergeCell ref="D261:D264"/>
    <mergeCell ref="C261:C264"/>
    <mergeCell ref="D241:D243"/>
    <mergeCell ref="C241:C243"/>
    <mergeCell ref="A238:E238"/>
    <mergeCell ref="E230:E232"/>
    <mergeCell ref="E218:E221"/>
    <mergeCell ref="D218:D221"/>
    <mergeCell ref="C218:C221"/>
    <mergeCell ref="C292:C293"/>
    <mergeCell ref="D292:D293"/>
    <mergeCell ref="E292:E293"/>
    <mergeCell ref="AH450:AI450"/>
    <mergeCell ref="AM450:AN450"/>
    <mergeCell ref="AH459:AI459"/>
    <mergeCell ref="AM459:AN459"/>
    <mergeCell ref="AH468:AI468"/>
    <mergeCell ref="AM468:AN468"/>
    <mergeCell ref="AC440:AD440"/>
    <mergeCell ref="AC450:AD450"/>
    <mergeCell ref="AC459:AD459"/>
    <mergeCell ref="AH440:AI440"/>
    <mergeCell ref="AM440:AN440"/>
    <mergeCell ref="AC449:AD449"/>
    <mergeCell ref="AH449:AI449"/>
    <mergeCell ref="AC458:AD458"/>
    <mergeCell ref="AH458:AI458"/>
    <mergeCell ref="AC467:AD467"/>
    <mergeCell ref="AC468:AD468"/>
    <mergeCell ref="AH467:AI467"/>
    <mergeCell ref="AC426:AD426"/>
    <mergeCell ref="AH417:AI417"/>
    <mergeCell ref="AM425:AN425"/>
    <mergeCell ref="AM407:AN407"/>
    <mergeCell ref="AM396:AN396"/>
    <mergeCell ref="AC425:AD425"/>
    <mergeCell ref="AC441:AD441"/>
    <mergeCell ref="AH441:AI441"/>
    <mergeCell ref="AM441:AN441"/>
    <mergeCell ref="AH416:AI416"/>
    <mergeCell ref="AC394:AI394"/>
    <mergeCell ref="AH397:AI397"/>
    <mergeCell ref="AM397:AN397"/>
    <mergeCell ref="AM408:AN408"/>
    <mergeCell ref="AH396:AI396"/>
    <mergeCell ref="AH407:AI407"/>
    <mergeCell ref="AC407:AD407"/>
    <mergeCell ref="AC408:AD408"/>
    <mergeCell ref="AC417:AD417"/>
    <mergeCell ref="AC416:AD416"/>
    <mergeCell ref="AM416:AN416"/>
    <mergeCell ref="AH408:AI408"/>
    <mergeCell ref="AM417:AN417"/>
    <mergeCell ref="M268:N268"/>
    <mergeCell ref="A4:E4"/>
    <mergeCell ref="A14:A16"/>
    <mergeCell ref="C14:C16"/>
    <mergeCell ref="D14:D16"/>
    <mergeCell ref="E14:E16"/>
    <mergeCell ref="A1:E1"/>
    <mergeCell ref="A2:E2"/>
    <mergeCell ref="A5:E5"/>
    <mergeCell ref="C200:C202"/>
    <mergeCell ref="E200:E202"/>
    <mergeCell ref="A230:A231"/>
    <mergeCell ref="C230:C232"/>
    <mergeCell ref="D230:D232"/>
    <mergeCell ref="D200:D202"/>
    <mergeCell ref="C253:C256"/>
    <mergeCell ref="D253:D256"/>
    <mergeCell ref="E241:E243"/>
    <mergeCell ref="C245:C248"/>
    <mergeCell ref="D245:D248"/>
    <mergeCell ref="E245:E248"/>
    <mergeCell ref="C249:C252"/>
    <mergeCell ref="D249:D252"/>
    <mergeCell ref="E249:E252"/>
    <mergeCell ref="A212:E212"/>
    <mergeCell ref="A287:E287"/>
    <mergeCell ref="C290:C291"/>
    <mergeCell ref="D290:D291"/>
    <mergeCell ref="E290:E291"/>
    <mergeCell ref="E172:E174"/>
    <mergeCell ref="C175:C177"/>
    <mergeCell ref="D172:D174"/>
    <mergeCell ref="D175:D177"/>
    <mergeCell ref="E175:E177"/>
    <mergeCell ref="D189:D190"/>
    <mergeCell ref="C189:C190"/>
    <mergeCell ref="E189:E190"/>
    <mergeCell ref="C191:C192"/>
    <mergeCell ref="D191:D192"/>
    <mergeCell ref="E191:E192"/>
    <mergeCell ref="A172:A174"/>
    <mergeCell ref="C172:C174"/>
    <mergeCell ref="C215:C217"/>
    <mergeCell ref="D215:D217"/>
    <mergeCell ref="E215:E217"/>
    <mergeCell ref="C257:C260"/>
    <mergeCell ref="D257:D260"/>
    <mergeCell ref="A227:E227"/>
    <mergeCell ref="A233:B233"/>
    <mergeCell ref="A3:E3"/>
    <mergeCell ref="C49:C54"/>
    <mergeCell ref="E49:E54"/>
    <mergeCell ref="D49:D54"/>
    <mergeCell ref="E71:E73"/>
    <mergeCell ref="A59:E59"/>
    <mergeCell ref="A71:A73"/>
    <mergeCell ref="A46:E46"/>
    <mergeCell ref="A49:A54"/>
    <mergeCell ref="A67:E67"/>
    <mergeCell ref="C71:C73"/>
    <mergeCell ref="D71:D73"/>
    <mergeCell ref="M396:W396"/>
  </mergeCells>
  <phoneticPr fontId="1" type="noConversion"/>
  <pageMargins left="0.59055118110236227" right="0.23622047244094491" top="0.74803149606299213" bottom="0.74803149606299213" header="0.31496062992125984" footer="0.31496062992125984"/>
  <pageSetup scale="90" fitToWidth="9" fitToHeight="11" orientation="landscape" horizontalDpi="4294967294"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68"/>
  <sheetViews>
    <sheetView topLeftCell="A52" workbookViewId="0">
      <selection activeCell="B59" sqref="B59"/>
    </sheetView>
  </sheetViews>
  <sheetFormatPr baseColWidth="10" defaultRowHeight="12.75" x14ac:dyDescent="0.2"/>
  <cols>
    <col min="1" max="1" width="5.42578125" customWidth="1"/>
    <col min="2" max="2" width="60" customWidth="1"/>
    <col min="3" max="3" width="22.5703125" customWidth="1"/>
    <col min="4" max="4" width="23.140625" customWidth="1"/>
  </cols>
  <sheetData>
    <row r="2" spans="1:5" ht="15" x14ac:dyDescent="0.25">
      <c r="A2" s="289" t="s">
        <v>80</v>
      </c>
      <c r="B2" s="290"/>
      <c r="C2" s="290"/>
      <c r="D2" s="290"/>
      <c r="E2" s="290"/>
    </row>
    <row r="3" spans="1:5" ht="15" x14ac:dyDescent="0.2">
      <c r="A3" s="29" t="s">
        <v>4</v>
      </c>
      <c r="B3" s="17" t="s">
        <v>5</v>
      </c>
      <c r="C3" s="29" t="s">
        <v>6</v>
      </c>
      <c r="D3" s="29" t="s">
        <v>7</v>
      </c>
      <c r="E3" s="29" t="s">
        <v>8</v>
      </c>
    </row>
    <row r="4" spans="1:5" ht="15" x14ac:dyDescent="0.2">
      <c r="A4" s="29"/>
      <c r="B4" s="20" t="s">
        <v>9</v>
      </c>
      <c r="C4" s="117">
        <v>0</v>
      </c>
      <c r="D4" s="29"/>
      <c r="E4" s="117">
        <v>0</v>
      </c>
    </row>
    <row r="5" spans="1:5" ht="60" x14ac:dyDescent="0.2">
      <c r="A5" s="4">
        <v>1</v>
      </c>
      <c r="B5" s="56" t="s">
        <v>77</v>
      </c>
      <c r="C5" s="53">
        <v>26622.73</v>
      </c>
      <c r="D5" s="26"/>
      <c r="E5" s="224">
        <f t="shared" ref="E5" si="0">E4+C5</f>
        <v>26622.73</v>
      </c>
    </row>
    <row r="6" spans="1:5" ht="89.25" x14ac:dyDescent="0.2">
      <c r="A6" s="66">
        <v>1</v>
      </c>
      <c r="B6" s="146" t="s">
        <v>73</v>
      </c>
      <c r="C6" s="291">
        <v>1326.98</v>
      </c>
      <c r="D6" s="291"/>
      <c r="E6" s="291">
        <f>E5+C6</f>
        <v>27949.71</v>
      </c>
    </row>
    <row r="7" spans="1:5" ht="89.25" x14ac:dyDescent="0.2">
      <c r="A7" s="66">
        <v>1</v>
      </c>
      <c r="B7" s="61" t="s">
        <v>74</v>
      </c>
      <c r="C7" s="293"/>
      <c r="D7" s="293"/>
      <c r="E7" s="293"/>
    </row>
    <row r="8" spans="1:5" ht="89.25" x14ac:dyDescent="0.2">
      <c r="A8" s="210">
        <v>1</v>
      </c>
      <c r="B8" s="146" t="s">
        <v>75</v>
      </c>
      <c r="C8" s="331">
        <v>1176.06</v>
      </c>
      <c r="D8" s="291"/>
      <c r="E8" s="291">
        <f>E6+C8</f>
        <v>29125.77</v>
      </c>
    </row>
    <row r="9" spans="1:5" ht="89.25" x14ac:dyDescent="0.2">
      <c r="A9" s="210">
        <v>1</v>
      </c>
      <c r="B9" s="61" t="s">
        <v>76</v>
      </c>
      <c r="C9" s="332"/>
      <c r="D9" s="293"/>
      <c r="E9" s="293"/>
    </row>
    <row r="10" spans="1:5" ht="76.5" x14ac:dyDescent="0.2">
      <c r="A10" s="233">
        <v>1</v>
      </c>
      <c r="B10" s="234" t="s">
        <v>92</v>
      </c>
      <c r="C10" s="232">
        <v>213.57</v>
      </c>
      <c r="D10" s="231"/>
      <c r="E10" s="231"/>
    </row>
    <row r="11" spans="1:5" ht="76.5" x14ac:dyDescent="0.2">
      <c r="A11" s="233">
        <v>1</v>
      </c>
      <c r="B11" s="234" t="s">
        <v>93</v>
      </c>
      <c r="C11" s="232">
        <v>213.57</v>
      </c>
      <c r="D11" s="231"/>
      <c r="E11" s="231"/>
    </row>
    <row r="12" spans="1:5" ht="76.5" x14ac:dyDescent="0.2">
      <c r="A12" s="233">
        <v>1</v>
      </c>
      <c r="B12" s="234" t="s">
        <v>94</v>
      </c>
      <c r="C12" s="232">
        <v>213.57</v>
      </c>
      <c r="D12" s="231"/>
      <c r="E12" s="231"/>
    </row>
    <row r="13" spans="1:5" ht="76.5" x14ac:dyDescent="0.2">
      <c r="A13" s="233">
        <v>1</v>
      </c>
      <c r="B13" s="234" t="s">
        <v>95</v>
      </c>
      <c r="C13" s="232">
        <v>213.57</v>
      </c>
      <c r="D13" s="231"/>
      <c r="E13" s="231"/>
    </row>
    <row r="14" spans="1:5" ht="76.5" x14ac:dyDescent="0.2">
      <c r="A14" s="233">
        <v>1</v>
      </c>
      <c r="B14" s="234" t="s">
        <v>96</v>
      </c>
      <c r="C14" s="232">
        <v>213.57</v>
      </c>
      <c r="D14" s="231"/>
      <c r="E14" s="231"/>
    </row>
    <row r="15" spans="1:5" ht="76.5" x14ac:dyDescent="0.2">
      <c r="A15" s="233">
        <v>1</v>
      </c>
      <c r="B15" s="234" t="s">
        <v>95</v>
      </c>
      <c r="C15" s="232">
        <v>213.57</v>
      </c>
      <c r="D15" s="231"/>
      <c r="E15" s="231"/>
    </row>
    <row r="16" spans="1:5" ht="76.5" x14ac:dyDescent="0.2">
      <c r="A16" s="233">
        <v>1</v>
      </c>
      <c r="B16" s="234" t="s">
        <v>97</v>
      </c>
      <c r="C16" s="232">
        <v>213.57</v>
      </c>
      <c r="D16" s="231"/>
      <c r="E16" s="231"/>
    </row>
    <row r="17" spans="1:5" ht="76.5" x14ac:dyDescent="0.2">
      <c r="A17" s="233">
        <v>1</v>
      </c>
      <c r="B17" s="234" t="s">
        <v>98</v>
      </c>
      <c r="C17" s="232">
        <v>213.57</v>
      </c>
      <c r="D17" s="231"/>
      <c r="E17" s="231"/>
    </row>
    <row r="18" spans="1:5" ht="76.5" x14ac:dyDescent="0.2">
      <c r="A18" s="233">
        <v>1</v>
      </c>
      <c r="B18" s="234" t="s">
        <v>99</v>
      </c>
      <c r="C18" s="232">
        <v>213.57</v>
      </c>
      <c r="D18" s="231"/>
      <c r="E18" s="231"/>
    </row>
    <row r="19" spans="1:5" ht="76.5" x14ac:dyDescent="0.2">
      <c r="A19" s="233">
        <v>1</v>
      </c>
      <c r="B19" s="234" t="s">
        <v>100</v>
      </c>
      <c r="C19" s="232">
        <v>256.83999999999997</v>
      </c>
      <c r="D19" s="231"/>
      <c r="E19" s="231"/>
    </row>
    <row r="20" spans="1:5" ht="76.5" x14ac:dyDescent="0.2">
      <c r="A20" s="233">
        <v>1</v>
      </c>
      <c r="B20" s="234" t="s">
        <v>101</v>
      </c>
      <c r="C20" s="232">
        <v>256.83999999999997</v>
      </c>
      <c r="D20" s="231"/>
      <c r="E20" s="231"/>
    </row>
    <row r="21" spans="1:5" ht="76.5" x14ac:dyDescent="0.2">
      <c r="A21" s="233">
        <v>1</v>
      </c>
      <c r="B21" s="234" t="s">
        <v>102</v>
      </c>
      <c r="C21" s="232">
        <v>256.83999999999997</v>
      </c>
      <c r="D21" s="231"/>
      <c r="E21" s="231"/>
    </row>
    <row r="22" spans="1:5" ht="76.5" x14ac:dyDescent="0.2">
      <c r="A22" s="233">
        <v>1</v>
      </c>
      <c r="B22" s="234" t="s">
        <v>103</v>
      </c>
      <c r="C22" s="232">
        <v>256.83999999999997</v>
      </c>
      <c r="D22" s="231"/>
      <c r="E22" s="231"/>
    </row>
    <row r="23" spans="1:5" ht="76.5" x14ac:dyDescent="0.2">
      <c r="A23" s="233">
        <v>1</v>
      </c>
      <c r="B23" s="234" t="s">
        <v>104</v>
      </c>
      <c r="C23" s="232">
        <v>256.83999999999997</v>
      </c>
      <c r="D23" s="231"/>
      <c r="E23" s="231"/>
    </row>
    <row r="24" spans="1:5" ht="76.5" x14ac:dyDescent="0.2">
      <c r="A24" s="233">
        <v>1</v>
      </c>
      <c r="B24" s="234" t="s">
        <v>105</v>
      </c>
      <c r="C24" s="232">
        <v>256.83999999999997</v>
      </c>
      <c r="D24" s="231"/>
      <c r="E24" s="231"/>
    </row>
    <row r="25" spans="1:5" ht="89.25" x14ac:dyDescent="0.2">
      <c r="A25" s="36">
        <v>1</v>
      </c>
      <c r="B25" s="61" t="s">
        <v>106</v>
      </c>
      <c r="C25" s="83">
        <v>111.06</v>
      </c>
      <c r="D25" s="231"/>
      <c r="E25" s="231"/>
    </row>
    <row r="26" spans="1:5" ht="89.25" x14ac:dyDescent="0.2">
      <c r="A26" s="36">
        <v>1</v>
      </c>
      <c r="B26" s="61" t="s">
        <v>107</v>
      </c>
      <c r="C26" s="232">
        <v>111.06</v>
      </c>
      <c r="D26" s="231"/>
      <c r="E26" s="231"/>
    </row>
    <row r="27" spans="1:5" ht="72" x14ac:dyDescent="0.2">
      <c r="A27" s="58">
        <v>1</v>
      </c>
      <c r="B27" s="9" t="s">
        <v>108</v>
      </c>
      <c r="C27" s="98">
        <v>213.57</v>
      </c>
      <c r="D27" s="231"/>
      <c r="E27" s="231"/>
    </row>
    <row r="28" spans="1:5" ht="72" x14ac:dyDescent="0.2">
      <c r="A28" s="58">
        <v>1</v>
      </c>
      <c r="B28" s="9" t="s">
        <v>109</v>
      </c>
      <c r="C28" s="98">
        <v>213.57</v>
      </c>
      <c r="D28" s="231"/>
      <c r="E28" s="231"/>
    </row>
    <row r="29" spans="1:5" ht="72" x14ac:dyDescent="0.2">
      <c r="A29" s="58">
        <v>1</v>
      </c>
      <c r="B29" s="9" t="s">
        <v>110</v>
      </c>
      <c r="C29" s="98">
        <v>213.57</v>
      </c>
      <c r="D29" s="231"/>
      <c r="E29" s="231"/>
    </row>
    <row r="30" spans="1:5" ht="72" x14ac:dyDescent="0.2">
      <c r="A30" s="219">
        <v>1</v>
      </c>
      <c r="B30" s="10" t="s">
        <v>111</v>
      </c>
      <c r="C30" s="232">
        <v>533.92999999999995</v>
      </c>
      <c r="D30" s="231"/>
      <c r="E30" s="231"/>
    </row>
    <row r="31" spans="1:5" x14ac:dyDescent="0.2">
      <c r="A31" s="210"/>
      <c r="B31" s="61"/>
      <c r="C31" s="235">
        <f>SUM(C5:C30)</f>
        <v>33985.699999999997</v>
      </c>
      <c r="D31" s="231"/>
      <c r="E31" s="231"/>
    </row>
    <row r="32" spans="1:5" ht="48" x14ac:dyDescent="0.2">
      <c r="A32" s="5">
        <v>1</v>
      </c>
      <c r="B32" s="56" t="s">
        <v>84</v>
      </c>
      <c r="C32" s="12">
        <v>1500</v>
      </c>
      <c r="D32" s="218"/>
      <c r="E32" s="224">
        <f>E8+C32</f>
        <v>30625.77</v>
      </c>
    </row>
    <row r="33" spans="1:5" ht="72" x14ac:dyDescent="0.2">
      <c r="A33" s="144">
        <v>1</v>
      </c>
      <c r="B33" s="56" t="s">
        <v>82</v>
      </c>
      <c r="C33" s="222">
        <v>887.58</v>
      </c>
      <c r="D33" s="26"/>
      <c r="E33" s="224">
        <f>E46+C33</f>
        <v>887.58</v>
      </c>
    </row>
    <row r="34" spans="1:5" ht="72" x14ac:dyDescent="0.2">
      <c r="A34" s="138">
        <v>1</v>
      </c>
      <c r="B34" s="56" t="s">
        <v>113</v>
      </c>
      <c r="C34" s="242">
        <v>105</v>
      </c>
      <c r="D34" s="26"/>
      <c r="E34" s="224"/>
    </row>
    <row r="35" spans="1:5" ht="72" x14ac:dyDescent="0.2">
      <c r="A35" s="138">
        <v>1</v>
      </c>
      <c r="B35" s="56" t="s">
        <v>114</v>
      </c>
      <c r="C35" s="12">
        <v>105</v>
      </c>
      <c r="D35" s="26"/>
      <c r="E35" s="224"/>
    </row>
    <row r="36" spans="1:5" ht="72" x14ac:dyDescent="0.2">
      <c r="A36" s="138">
        <v>1</v>
      </c>
      <c r="B36" s="56" t="s">
        <v>115</v>
      </c>
      <c r="C36" s="12">
        <v>105</v>
      </c>
      <c r="D36" s="26"/>
      <c r="E36" s="224"/>
    </row>
    <row r="37" spans="1:5" ht="72" x14ac:dyDescent="0.2">
      <c r="A37" s="138">
        <v>1</v>
      </c>
      <c r="B37" s="56" t="s">
        <v>116</v>
      </c>
      <c r="C37" s="12">
        <v>105</v>
      </c>
      <c r="D37" s="26"/>
      <c r="E37" s="224"/>
    </row>
    <row r="38" spans="1:5" ht="72" x14ac:dyDescent="0.2">
      <c r="A38" s="138">
        <v>1</v>
      </c>
      <c r="B38" s="56" t="s">
        <v>117</v>
      </c>
      <c r="C38" s="12">
        <v>105</v>
      </c>
      <c r="D38" s="26"/>
      <c r="E38" s="224"/>
    </row>
    <row r="39" spans="1:5" ht="72" x14ac:dyDescent="0.2">
      <c r="A39" s="138">
        <v>1</v>
      </c>
      <c r="B39" s="56" t="s">
        <v>118</v>
      </c>
      <c r="C39" s="12">
        <v>105</v>
      </c>
      <c r="D39" s="26"/>
      <c r="E39" s="224"/>
    </row>
    <row r="40" spans="1:5" ht="72" x14ac:dyDescent="0.2">
      <c r="A40" s="138">
        <v>1</v>
      </c>
      <c r="B40" s="56" t="s">
        <v>119</v>
      </c>
      <c r="C40" s="12">
        <v>105</v>
      </c>
      <c r="D40" s="26"/>
      <c r="E40" s="224"/>
    </row>
    <row r="41" spans="1:5" ht="72" x14ac:dyDescent="0.2">
      <c r="A41" s="138">
        <v>1</v>
      </c>
      <c r="B41" s="56" t="s">
        <v>120</v>
      </c>
      <c r="C41" s="12">
        <v>105</v>
      </c>
      <c r="D41" s="26"/>
      <c r="E41" s="224"/>
    </row>
    <row r="42" spans="1:5" ht="72" x14ac:dyDescent="0.2">
      <c r="A42" s="138">
        <v>1</v>
      </c>
      <c r="B42" s="56" t="s">
        <v>121</v>
      </c>
      <c r="C42" s="12">
        <v>105</v>
      </c>
      <c r="D42" s="26"/>
      <c r="E42" s="224"/>
    </row>
    <row r="43" spans="1:5" ht="72" x14ac:dyDescent="0.2">
      <c r="A43" s="138">
        <v>1</v>
      </c>
      <c r="B43" s="56" t="s">
        <v>122</v>
      </c>
      <c r="C43" s="12">
        <v>105</v>
      </c>
      <c r="D43" s="26"/>
      <c r="E43" s="224"/>
    </row>
    <row r="44" spans="1:5" ht="72" x14ac:dyDescent="0.2">
      <c r="A44" s="138">
        <v>1</v>
      </c>
      <c r="B44" s="56" t="s">
        <v>123</v>
      </c>
      <c r="C44" s="12">
        <v>105</v>
      </c>
      <c r="D44" s="26"/>
      <c r="E44" s="224"/>
    </row>
    <row r="45" spans="1:5" x14ac:dyDescent="0.2">
      <c r="A45" s="144"/>
      <c r="B45" s="56"/>
      <c r="C45" s="222"/>
      <c r="D45" s="26"/>
      <c r="E45" s="224"/>
    </row>
    <row r="46" spans="1:5" x14ac:dyDescent="0.2">
      <c r="A46" s="236"/>
      <c r="B46" s="56"/>
      <c r="C46" s="237">
        <f>SUM(C32:C45)</f>
        <v>3542.58</v>
      </c>
      <c r="D46" s="26"/>
      <c r="E46" s="224"/>
    </row>
    <row r="47" spans="1:5" ht="72" x14ac:dyDescent="0.2">
      <c r="A47" s="212">
        <v>1</v>
      </c>
      <c r="B47" s="10" t="s">
        <v>91</v>
      </c>
      <c r="C47" s="221">
        <v>644.1</v>
      </c>
      <c r="D47" s="26"/>
      <c r="E47" s="224">
        <f>E32+C47</f>
        <v>31269.87</v>
      </c>
    </row>
    <row r="48" spans="1:5" ht="60" x14ac:dyDescent="0.2">
      <c r="A48" s="4">
        <v>1</v>
      </c>
      <c r="B48" s="10" t="s">
        <v>112</v>
      </c>
      <c r="C48" s="11">
        <v>345</v>
      </c>
      <c r="D48" s="26"/>
      <c r="E48" s="224"/>
    </row>
    <row r="49" spans="1:5" ht="14.25" x14ac:dyDescent="0.2">
      <c r="A49" s="238"/>
      <c r="B49" s="49"/>
      <c r="C49" s="240">
        <f>SUM(C47:C48)</f>
        <v>989.1</v>
      </c>
      <c r="D49" s="16"/>
      <c r="E49" s="239"/>
    </row>
    <row r="50" spans="1:5" ht="72" x14ac:dyDescent="0.2">
      <c r="A50" s="214">
        <v>1</v>
      </c>
      <c r="B50" s="56" t="s">
        <v>81</v>
      </c>
      <c r="C50" s="223">
        <v>2410</v>
      </c>
      <c r="D50" s="26"/>
      <c r="E50" s="224">
        <f>E45+C50</f>
        <v>2410</v>
      </c>
    </row>
    <row r="51" spans="1:5" x14ac:dyDescent="0.2">
      <c r="A51" s="214"/>
      <c r="B51" s="56"/>
      <c r="C51" s="241">
        <f>SUM(C50)</f>
        <v>2410</v>
      </c>
      <c r="D51" s="26"/>
      <c r="E51" s="224"/>
    </row>
    <row r="52" spans="1:5" ht="19.5" customHeight="1" x14ac:dyDescent="0.2">
      <c r="A52" s="26"/>
      <c r="B52" s="56" t="s">
        <v>83</v>
      </c>
      <c r="C52" s="55">
        <f>SUM(C6:C51)</f>
        <v>55232.03</v>
      </c>
      <c r="D52" s="26"/>
      <c r="E52" s="26"/>
    </row>
    <row r="57" spans="1:5" ht="15" x14ac:dyDescent="0.25">
      <c r="A57" s="289" t="s">
        <v>87</v>
      </c>
      <c r="B57" s="290"/>
      <c r="C57" s="290"/>
      <c r="D57" s="290"/>
      <c r="E57" s="290"/>
    </row>
    <row r="58" spans="1:5" ht="102" x14ac:dyDescent="0.2">
      <c r="A58" s="66">
        <v>1</v>
      </c>
      <c r="B58" s="61" t="s">
        <v>88</v>
      </c>
      <c r="C58" s="291">
        <v>885.83</v>
      </c>
      <c r="D58" s="291"/>
      <c r="E58" s="291">
        <f>E56+C58</f>
        <v>885.83</v>
      </c>
    </row>
    <row r="59" spans="1:5" ht="102" x14ac:dyDescent="0.2">
      <c r="A59" s="66">
        <v>1</v>
      </c>
      <c r="B59" s="61" t="s">
        <v>89</v>
      </c>
      <c r="C59" s="292"/>
      <c r="D59" s="292"/>
      <c r="E59" s="292"/>
    </row>
    <row r="60" spans="1:5" x14ac:dyDescent="0.2">
      <c r="A60" s="66">
        <v>1</v>
      </c>
      <c r="B60" s="61" t="s">
        <v>90</v>
      </c>
      <c r="C60" s="293"/>
      <c r="D60" s="293"/>
      <c r="E60" s="293"/>
    </row>
    <row r="68" spans="3:3" x14ac:dyDescent="0.2">
      <c r="C68" s="226"/>
    </row>
  </sheetData>
  <mergeCells count="11">
    <mergeCell ref="A57:E57"/>
    <mergeCell ref="C58:C60"/>
    <mergeCell ref="D58:D60"/>
    <mergeCell ref="E58:E60"/>
    <mergeCell ref="A2:E2"/>
    <mergeCell ref="C6:C7"/>
    <mergeCell ref="D6:D7"/>
    <mergeCell ref="E6:E7"/>
    <mergeCell ref="C8:C9"/>
    <mergeCell ref="D8:D9"/>
    <mergeCell ref="E8:E9"/>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 GENERAL</vt:lpstr>
      <vt:lpstr>Hoja1</vt:lpstr>
    </vt:vector>
  </TitlesOfParts>
  <Company>Alcaldia Municipal de San Dionisio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Alcaldia Municipal de San Dionisio</dc:creator>
  <cp:lastModifiedBy>OFC INFORMACION</cp:lastModifiedBy>
  <cp:lastPrinted>2018-04-21T21:18:27Z</cp:lastPrinted>
  <dcterms:created xsi:type="dcterms:W3CDTF">2008-01-01T22:16:25Z</dcterms:created>
  <dcterms:modified xsi:type="dcterms:W3CDTF">2020-01-09T19:44:12Z</dcterms:modified>
</cp:coreProperties>
</file>