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LISON 2019 A\PLANILLA PARA ACESSO2019\JOSEPH  NUEVA 2019\"/>
    </mc:Choice>
  </mc:AlternateContent>
  <xr:revisionPtr revIDLastSave="0" documentId="13_ncr:1_{5793010B-F892-4412-B03C-6ED2D07964F7}" xr6:coauthVersionLast="45" xr6:coauthVersionMax="45" xr10:uidLastSave="{00000000-0000-0000-0000-000000000000}"/>
  <bookViews>
    <workbookView xWindow="-120" yWindow="-120" windowWidth="20730" windowHeight="11160" firstSheet="12" activeTab="16" xr2:uid="{00000000-000D-0000-FFFF-FFFF00000000}"/>
  </bookViews>
  <sheets>
    <sheet name="DESPACHO" sheetId="17" r:id="rId1"/>
    <sheet name="GERENCIA GRAL" sheetId="120" r:id="rId2"/>
    <sheet name="CONTATBILIDAD" sheetId="107" r:id="rId3"/>
    <sheet name="DESARROLLO HNO" sheetId="105" r:id="rId4"/>
    <sheet name="UATM" sheetId="108" r:id="rId5"/>
    <sheet name="REG." sheetId="109" r:id="rId6"/>
    <sheet name="MERC.MLES" sheetId="121" r:id="rId7"/>
    <sheet name="TIANGUE Y RASTRO" sheetId="7" r:id="rId8"/>
    <sheet name="AIP" sheetId="112" r:id="rId9"/>
    <sheet name="POLICIA1" sheetId="113" r:id="rId10"/>
    <sheet name="POLICIAS 2" sheetId="114" r:id="rId11"/>
    <sheet name="SERVICIOS GENERALES" sheetId="115" r:id="rId12"/>
    <sheet name="ASEO 1" sheetId="9" r:id="rId13"/>
    <sheet name="CENTRO DE FORMACION " sheetId="117" r:id="rId14"/>
    <sheet name="GESTION T." sheetId="118" r:id="rId15"/>
    <sheet name="UNIDAD JIRIDICA" sheetId="160" r:id="rId16"/>
    <sheet name="CONTRATO" sheetId="159" r:id="rId17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59" l="1"/>
  <c r="J7" i="159"/>
  <c r="H7" i="159"/>
  <c r="G7" i="159"/>
  <c r="F7" i="159"/>
  <c r="E7" i="159"/>
  <c r="D7" i="159"/>
  <c r="K9" i="159"/>
  <c r="J9" i="159"/>
  <c r="H9" i="159"/>
  <c r="G9" i="159"/>
  <c r="F9" i="159"/>
  <c r="E9" i="159"/>
  <c r="D9" i="159"/>
  <c r="L17" i="160"/>
  <c r="K17" i="160"/>
  <c r="J17" i="160"/>
  <c r="H17" i="160"/>
  <c r="G17" i="160"/>
  <c r="F17" i="160"/>
  <c r="E17" i="160"/>
  <c r="D17" i="160"/>
  <c r="K5" i="160"/>
  <c r="L5" i="160"/>
  <c r="J5" i="160"/>
  <c r="F5" i="160"/>
  <c r="E5" i="160"/>
  <c r="D5" i="160"/>
  <c r="L9" i="160"/>
  <c r="K9" i="160"/>
  <c r="J9" i="160"/>
  <c r="H9" i="160"/>
  <c r="G9" i="160"/>
  <c r="F9" i="160"/>
  <c r="E9" i="160"/>
  <c r="D9" i="160"/>
  <c r="L11" i="160"/>
  <c r="K11" i="160"/>
  <c r="J11" i="160"/>
  <c r="H11" i="160"/>
  <c r="G11" i="160"/>
  <c r="F11" i="160"/>
  <c r="E11" i="160"/>
  <c r="D11" i="160"/>
  <c r="L13" i="160"/>
  <c r="K13" i="160"/>
  <c r="J13" i="160"/>
  <c r="H13" i="160"/>
  <c r="G13" i="160"/>
  <c r="F13" i="160"/>
  <c r="E13" i="160"/>
  <c r="D13" i="160"/>
  <c r="L15" i="160"/>
  <c r="K15" i="160"/>
  <c r="J15" i="160"/>
  <c r="H15" i="160"/>
  <c r="G15" i="160"/>
  <c r="F15" i="160"/>
  <c r="E15" i="160"/>
  <c r="D15" i="160"/>
  <c r="K11" i="118"/>
  <c r="K9" i="118"/>
  <c r="K8" i="118"/>
  <c r="K7" i="118"/>
  <c r="K12" i="118"/>
  <c r="J12" i="118"/>
  <c r="I12" i="118"/>
  <c r="H12" i="118"/>
  <c r="F12" i="118"/>
  <c r="E12" i="118"/>
  <c r="D12" i="118"/>
  <c r="D20" i="117"/>
  <c r="K19" i="117"/>
  <c r="K18" i="117"/>
  <c r="K17" i="117"/>
  <c r="K15" i="117"/>
  <c r="K13" i="117"/>
  <c r="K12" i="117"/>
  <c r="K11" i="117"/>
  <c r="K10" i="117"/>
  <c r="K9" i="117"/>
  <c r="K8" i="117"/>
  <c r="K7" i="117"/>
  <c r="J13" i="117"/>
  <c r="J12" i="117"/>
  <c r="J11" i="117"/>
  <c r="J10" i="117"/>
  <c r="J9" i="117"/>
  <c r="J8" i="117"/>
  <c r="J20" i="117" s="1"/>
  <c r="J7" i="117"/>
  <c r="I20" i="117"/>
  <c r="H20" i="117"/>
  <c r="F20" i="117"/>
  <c r="E20" i="117"/>
  <c r="I15" i="9"/>
  <c r="H15" i="9"/>
  <c r="G15" i="9"/>
  <c r="F15" i="9"/>
  <c r="E15" i="9"/>
  <c r="D15" i="9"/>
  <c r="L17" i="115"/>
  <c r="K17" i="115"/>
  <c r="J17" i="115"/>
  <c r="I17" i="115"/>
  <c r="H17" i="115"/>
  <c r="G17" i="115"/>
  <c r="F17" i="115"/>
  <c r="E17" i="115"/>
  <c r="D17" i="115"/>
  <c r="I17" i="114"/>
  <c r="H17" i="114"/>
  <c r="G17" i="114"/>
  <c r="F17" i="114"/>
  <c r="E17" i="114"/>
  <c r="D17" i="114"/>
  <c r="C17" i="114"/>
  <c r="D21" i="113"/>
  <c r="J21" i="113"/>
  <c r="I21" i="113"/>
  <c r="H21" i="113"/>
  <c r="G21" i="113"/>
  <c r="F21" i="113"/>
  <c r="E21" i="113"/>
  <c r="J13" i="112"/>
  <c r="I13" i="112"/>
  <c r="G13" i="112"/>
  <c r="F13" i="112"/>
  <c r="E13" i="112"/>
  <c r="D13" i="112"/>
  <c r="J19" i="7"/>
  <c r="I19" i="7"/>
  <c r="H19" i="7"/>
  <c r="G19" i="7"/>
  <c r="F19" i="7"/>
  <c r="E19" i="7"/>
  <c r="D19" i="7"/>
  <c r="I18" i="7"/>
  <c r="I16" i="7"/>
  <c r="I15" i="7"/>
  <c r="I14" i="7"/>
  <c r="I13" i="7"/>
  <c r="I12" i="7"/>
  <c r="I11" i="7"/>
  <c r="I9" i="7"/>
  <c r="I8" i="7"/>
  <c r="I6" i="7"/>
  <c r="I5" i="7"/>
  <c r="H9" i="121"/>
  <c r="G9" i="121"/>
  <c r="F9" i="121"/>
  <c r="E9" i="121"/>
  <c r="D9" i="121"/>
  <c r="G8" i="121"/>
  <c r="G7" i="121"/>
  <c r="G6" i="121"/>
  <c r="G5" i="121"/>
  <c r="I12" i="109"/>
  <c r="I11" i="109"/>
  <c r="I9" i="109"/>
  <c r="I8" i="109"/>
  <c r="I7" i="109"/>
  <c r="I13" i="109" s="1"/>
  <c r="I6" i="109"/>
  <c r="H13" i="109"/>
  <c r="G13" i="109"/>
  <c r="F13" i="109"/>
  <c r="E13" i="109"/>
  <c r="D13" i="109"/>
  <c r="D15" i="108"/>
  <c r="K5" i="108"/>
  <c r="J5" i="108"/>
  <c r="I5" i="108"/>
  <c r="H5" i="108"/>
  <c r="G5" i="108"/>
  <c r="F5" i="108"/>
  <c r="E5" i="108"/>
  <c r="D5" i="108"/>
  <c r="K13" i="108"/>
  <c r="J13" i="108"/>
  <c r="I13" i="108"/>
  <c r="H13" i="108"/>
  <c r="G13" i="108"/>
  <c r="F13" i="108"/>
  <c r="E13" i="108"/>
  <c r="D13" i="108"/>
  <c r="J16" i="105"/>
  <c r="I16" i="105"/>
  <c r="H16" i="105"/>
  <c r="G16" i="105"/>
  <c r="F16" i="105"/>
  <c r="E16" i="105"/>
  <c r="D16" i="105"/>
  <c r="I15" i="105"/>
  <c r="I14" i="105"/>
  <c r="I13" i="105"/>
  <c r="I12" i="105"/>
  <c r="I11" i="105"/>
  <c r="I9" i="105"/>
  <c r="I8" i="105"/>
  <c r="I7" i="105"/>
  <c r="J18" i="107"/>
  <c r="I18" i="107"/>
  <c r="H18" i="107"/>
  <c r="G18" i="107"/>
  <c r="F18" i="107"/>
  <c r="E18" i="107"/>
  <c r="D18" i="107"/>
  <c r="K12" i="120"/>
  <c r="K9" i="120"/>
  <c r="J13" i="120"/>
  <c r="J12" i="120"/>
  <c r="J11" i="120"/>
  <c r="J10" i="120"/>
  <c r="J9" i="120"/>
  <c r="I14" i="120"/>
  <c r="H14" i="120"/>
  <c r="G14" i="120"/>
  <c r="F14" i="120"/>
  <c r="E14" i="120"/>
  <c r="D14" i="120"/>
  <c r="J11" i="17"/>
  <c r="I11" i="17"/>
  <c r="H11" i="17"/>
  <c r="G11" i="17"/>
  <c r="F11" i="17"/>
  <c r="E11" i="17"/>
  <c r="D11" i="17"/>
  <c r="F26" i="159"/>
  <c r="F25" i="159"/>
  <c r="C26" i="159"/>
  <c r="C25" i="159"/>
  <c r="K21" i="159"/>
  <c r="K20" i="159"/>
  <c r="F21" i="159"/>
  <c r="F20" i="159"/>
  <c r="C21" i="159"/>
  <c r="C20" i="159"/>
  <c r="G26" i="160"/>
  <c r="G25" i="160"/>
  <c r="C26" i="160"/>
  <c r="C25" i="160"/>
  <c r="L22" i="160"/>
  <c r="L21" i="160"/>
  <c r="G22" i="160"/>
  <c r="G21" i="160"/>
  <c r="C22" i="160"/>
  <c r="C21" i="160"/>
  <c r="C17" i="118"/>
  <c r="C16" i="118"/>
  <c r="F28" i="117"/>
  <c r="F27" i="117"/>
  <c r="C28" i="117"/>
  <c r="C27" i="117"/>
  <c r="J23" i="117"/>
  <c r="J22" i="117"/>
  <c r="E23" i="117"/>
  <c r="F22" i="117"/>
  <c r="C23" i="117"/>
  <c r="C22" i="117"/>
  <c r="F25" i="9"/>
  <c r="C25" i="9"/>
  <c r="J21" i="9"/>
  <c r="J20" i="9"/>
  <c r="F21" i="9"/>
  <c r="F20" i="9"/>
  <c r="C21" i="9"/>
  <c r="C20" i="9"/>
  <c r="G25" i="115"/>
  <c r="F24" i="115"/>
  <c r="C25" i="115"/>
  <c r="C24" i="115"/>
  <c r="M20" i="115"/>
  <c r="G21" i="115"/>
  <c r="G20" i="115"/>
  <c r="C21" i="115"/>
  <c r="C20" i="115"/>
  <c r="E28" i="114"/>
  <c r="E27" i="114"/>
  <c r="B28" i="114"/>
  <c r="B27" i="114"/>
  <c r="I23" i="114"/>
  <c r="I22" i="114"/>
  <c r="E23" i="114"/>
  <c r="E22" i="114"/>
  <c r="B23" i="114"/>
  <c r="B22" i="114"/>
  <c r="F31" i="113"/>
  <c r="F30" i="113"/>
  <c r="C31" i="113"/>
  <c r="C30" i="113"/>
  <c r="J26" i="113"/>
  <c r="J25" i="113"/>
  <c r="F26" i="113"/>
  <c r="F25" i="113"/>
  <c r="C26" i="113"/>
  <c r="C25" i="113"/>
  <c r="F23" i="112"/>
  <c r="F22" i="112"/>
  <c r="J18" i="112"/>
  <c r="J17" i="112"/>
  <c r="E18" i="112"/>
  <c r="E17" i="112"/>
  <c r="C18" i="112"/>
  <c r="C17" i="112"/>
  <c r="F29" i="7"/>
  <c r="F28" i="7"/>
  <c r="C28" i="7"/>
  <c r="C27" i="7"/>
  <c r="J24" i="7"/>
  <c r="J23" i="7"/>
  <c r="F24" i="7"/>
  <c r="F23" i="7"/>
  <c r="C24" i="7"/>
  <c r="C23" i="7"/>
  <c r="F18" i="121"/>
  <c r="F17" i="121"/>
  <c r="C17" i="121"/>
  <c r="I14" i="121"/>
  <c r="I13" i="121"/>
  <c r="F14" i="121"/>
  <c r="F13" i="121"/>
  <c r="C14" i="121"/>
  <c r="C13" i="121"/>
  <c r="G23" i="109"/>
  <c r="G22" i="109"/>
  <c r="C23" i="109"/>
  <c r="C22" i="109"/>
  <c r="J18" i="109"/>
  <c r="J17" i="109"/>
  <c r="F18" i="109"/>
  <c r="F17" i="109"/>
  <c r="C18" i="109"/>
  <c r="C17" i="109"/>
  <c r="F27" i="108"/>
  <c r="F26" i="108"/>
  <c r="C27" i="108"/>
  <c r="C26" i="108"/>
  <c r="J21" i="108"/>
  <c r="J20" i="108"/>
  <c r="F21" i="108"/>
  <c r="F20" i="108"/>
  <c r="C21" i="108"/>
  <c r="C20" i="108"/>
  <c r="E31" i="105"/>
  <c r="E30" i="105"/>
  <c r="I27" i="105"/>
  <c r="I26" i="105"/>
  <c r="C27" i="105"/>
  <c r="C26" i="105"/>
  <c r="H22" i="105"/>
  <c r="H21" i="105"/>
  <c r="C22" i="105"/>
  <c r="C21" i="105"/>
  <c r="E34" i="107"/>
  <c r="E33" i="107"/>
  <c r="H29" i="107"/>
  <c r="H28" i="107"/>
  <c r="C29" i="107"/>
  <c r="C28" i="107"/>
  <c r="H23" i="107"/>
  <c r="H22" i="107"/>
  <c r="C23" i="107"/>
  <c r="C22" i="107"/>
  <c r="K27" i="120"/>
  <c r="K26" i="120"/>
  <c r="G27" i="120"/>
  <c r="G26" i="120"/>
  <c r="C27" i="120"/>
  <c r="C26" i="120"/>
  <c r="G21" i="120"/>
  <c r="G20" i="120"/>
  <c r="C21" i="120"/>
  <c r="C20" i="120"/>
  <c r="J14" i="120" l="1"/>
  <c r="D2" i="105"/>
  <c r="D2" i="109" s="1"/>
  <c r="D1" i="121" s="1"/>
  <c r="E1" i="7" s="1"/>
  <c r="C2" i="112" s="1"/>
  <c r="D4" i="113" s="1"/>
  <c r="D3" i="107"/>
  <c r="E5" i="120"/>
  <c r="D2" i="108" l="1"/>
  <c r="D2" i="115"/>
  <c r="D3" i="9" s="1"/>
  <c r="D3" i="117" s="1"/>
  <c r="D2" i="118" s="1"/>
  <c r="D2" i="160" s="1"/>
  <c r="D4" i="159" s="1"/>
  <c r="D1" i="114"/>
  <c r="H10" i="9"/>
  <c r="I10" i="9" s="1"/>
  <c r="I15" i="113"/>
  <c r="J15" i="113"/>
  <c r="I14" i="113"/>
  <c r="J14" i="113" s="1"/>
  <c r="I11" i="113"/>
  <c r="J11" i="113" s="1"/>
  <c r="I10" i="113"/>
  <c r="J10" i="113" s="1"/>
  <c r="H5" i="121" l="1"/>
  <c r="H6" i="121"/>
  <c r="H7" i="121"/>
  <c r="H8" i="121"/>
  <c r="K10" i="160" l="1"/>
  <c r="K7" i="160"/>
  <c r="L10" i="160" l="1"/>
  <c r="J9" i="105" l="1"/>
  <c r="H7" i="114"/>
  <c r="I7" i="114" s="1"/>
  <c r="H8" i="114"/>
  <c r="J14" i="105"/>
  <c r="G5" i="160" l="1"/>
  <c r="H5" i="160"/>
  <c r="I5" i="160"/>
  <c r="K6" i="160"/>
  <c r="L6" i="160" s="1"/>
  <c r="K8" i="160"/>
  <c r="L8" i="160" s="1"/>
  <c r="I9" i="160"/>
  <c r="I11" i="160"/>
  <c r="K12" i="160"/>
  <c r="L12" i="160" s="1"/>
  <c r="I13" i="160"/>
  <c r="K14" i="160"/>
  <c r="I15" i="160"/>
  <c r="K16" i="160"/>
  <c r="L16" i="160" s="1"/>
  <c r="I7" i="159"/>
  <c r="J8" i="159"/>
  <c r="I9" i="159"/>
  <c r="J10" i="159"/>
  <c r="K10" i="159" s="1"/>
  <c r="J12" i="159"/>
  <c r="K12" i="159" s="1"/>
  <c r="J14" i="159"/>
  <c r="F15" i="159" l="1"/>
  <c r="D15" i="159"/>
  <c r="E15" i="159"/>
  <c r="I17" i="160"/>
  <c r="G15" i="159"/>
  <c r="I15" i="159"/>
  <c r="K14" i="159"/>
  <c r="K8" i="159"/>
  <c r="L7" i="160"/>
  <c r="H15" i="159"/>
  <c r="L14" i="160"/>
  <c r="J15" i="159" l="1"/>
  <c r="K15" i="159" l="1"/>
  <c r="I7" i="17" l="1"/>
  <c r="J7" i="17" s="1"/>
  <c r="I9" i="17" l="1"/>
  <c r="J9" i="17" s="1"/>
  <c r="J14" i="108" l="1"/>
  <c r="J7" i="108"/>
  <c r="J6" i="108"/>
  <c r="H14" i="9" l="1"/>
  <c r="I14" i="9" s="1"/>
  <c r="H13" i="9"/>
  <c r="I13" i="9" s="1"/>
  <c r="H6" i="114" l="1"/>
  <c r="J6" i="7"/>
  <c r="J8" i="7" l="1"/>
  <c r="J11" i="7"/>
  <c r="J18" i="7" l="1"/>
  <c r="H11" i="9" l="1"/>
  <c r="I11" i="9" s="1"/>
  <c r="J9" i="118" l="1"/>
  <c r="J11" i="118"/>
  <c r="J8" i="118"/>
  <c r="J7" i="118"/>
  <c r="H7" i="9"/>
  <c r="H16" i="114"/>
  <c r="I6" i="114"/>
  <c r="I8" i="113"/>
  <c r="J8" i="113" s="1"/>
  <c r="I7" i="9" l="1"/>
  <c r="I10" i="17"/>
  <c r="J10" i="17" s="1"/>
  <c r="H9" i="114" l="1"/>
  <c r="I9" i="114" l="1"/>
  <c r="I8" i="114"/>
  <c r="I12" i="112"/>
  <c r="K6" i="108" l="1"/>
  <c r="I10" i="112"/>
  <c r="J10" i="112" s="1"/>
  <c r="I6" i="112"/>
  <c r="J6" i="112" s="1"/>
  <c r="I8" i="112"/>
  <c r="J8" i="112" s="1"/>
  <c r="J8" i="108"/>
  <c r="K8" i="108" s="1"/>
  <c r="K7" i="108"/>
  <c r="J9" i="108"/>
  <c r="K9" i="108" s="1"/>
  <c r="J10" i="108"/>
  <c r="J11" i="108"/>
  <c r="K11" i="108" s="1"/>
  <c r="J12" i="108"/>
  <c r="J12" i="112"/>
  <c r="I9" i="113"/>
  <c r="J9" i="113" s="1"/>
  <c r="I19" i="113"/>
  <c r="J19" i="113" s="1"/>
  <c r="G15" i="108"/>
  <c r="I17" i="107"/>
  <c r="J17" i="107" s="1"/>
  <c r="K12" i="108"/>
  <c r="J12" i="105"/>
  <c r="J15" i="105"/>
  <c r="J13" i="105"/>
  <c r="J8" i="105"/>
  <c r="K9" i="115"/>
  <c r="L9" i="115" s="1"/>
  <c r="J6" i="109"/>
  <c r="I7" i="107"/>
  <c r="J7" i="107" s="1"/>
  <c r="K13" i="120"/>
  <c r="K11" i="120"/>
  <c r="K10" i="120"/>
  <c r="K15" i="115"/>
  <c r="L15" i="115" s="1"/>
  <c r="I20" i="113"/>
  <c r="J20" i="113" s="1"/>
  <c r="I12" i="113"/>
  <c r="J12" i="113" s="1"/>
  <c r="I13" i="113"/>
  <c r="J13" i="113" s="1"/>
  <c r="I16" i="113"/>
  <c r="J16" i="113" s="1"/>
  <c r="I17" i="113"/>
  <c r="J17" i="113" s="1"/>
  <c r="I18" i="113"/>
  <c r="J18" i="113" s="1"/>
  <c r="J12" i="109"/>
  <c r="J11" i="109"/>
  <c r="J9" i="109"/>
  <c r="J8" i="109"/>
  <c r="J7" i="109"/>
  <c r="G20" i="117"/>
  <c r="J16" i="7"/>
  <c r="J15" i="7"/>
  <c r="J19" i="117"/>
  <c r="J18" i="117"/>
  <c r="J17" i="117"/>
  <c r="H12" i="9"/>
  <c r="I12" i="9" s="1"/>
  <c r="H9" i="9"/>
  <c r="I9" i="9" s="1"/>
  <c r="H8" i="9"/>
  <c r="I8" i="9" s="1"/>
  <c r="K16" i="115"/>
  <c r="L16" i="115" s="1"/>
  <c r="K14" i="115"/>
  <c r="L14" i="115" s="1"/>
  <c r="K13" i="115"/>
  <c r="L13" i="115" s="1"/>
  <c r="K12" i="115"/>
  <c r="L12" i="115" s="1"/>
  <c r="K11" i="115"/>
  <c r="L11" i="115" s="1"/>
  <c r="K8" i="115"/>
  <c r="L8" i="115" s="1"/>
  <c r="K7" i="115"/>
  <c r="L7" i="115" s="1"/>
  <c r="K6" i="115"/>
  <c r="L6" i="115" s="1"/>
  <c r="H15" i="114"/>
  <c r="I15" i="114" s="1"/>
  <c r="H14" i="114"/>
  <c r="I14" i="114" s="1"/>
  <c r="H13" i="114"/>
  <c r="I13" i="114" s="1"/>
  <c r="H12" i="114"/>
  <c r="I12" i="114" s="1"/>
  <c r="H11" i="114"/>
  <c r="I11" i="114" s="1"/>
  <c r="H10" i="114"/>
  <c r="I11" i="112"/>
  <c r="J11" i="112" s="1"/>
  <c r="I9" i="112"/>
  <c r="J9" i="112" s="1"/>
  <c r="J14" i="7"/>
  <c r="J13" i="7"/>
  <c r="J12" i="7"/>
  <c r="J9" i="7"/>
  <c r="I16" i="107"/>
  <c r="J16" i="107" s="1"/>
  <c r="I15" i="107"/>
  <c r="J15" i="107" s="1"/>
  <c r="I14" i="107"/>
  <c r="J14" i="107" s="1"/>
  <c r="I13" i="107"/>
  <c r="J13" i="107" s="1"/>
  <c r="I12" i="107"/>
  <c r="J12" i="107" s="1"/>
  <c r="I11" i="107"/>
  <c r="J11" i="107" s="1"/>
  <c r="I9" i="107"/>
  <c r="J9" i="107" s="1"/>
  <c r="I8" i="107"/>
  <c r="J8" i="107" s="1"/>
  <c r="H13" i="112"/>
  <c r="G12" i="118"/>
  <c r="E15" i="117"/>
  <c r="I5" i="114"/>
  <c r="H5" i="114"/>
  <c r="I16" i="114"/>
  <c r="J5" i="7"/>
  <c r="K20" i="117" l="1"/>
  <c r="J13" i="109"/>
  <c r="K14" i="120"/>
  <c r="E15" i="108"/>
  <c r="I10" i="114"/>
  <c r="J15" i="117"/>
  <c r="J7" i="105"/>
  <c r="K10" i="108"/>
  <c r="J15" i="108"/>
  <c r="I15" i="108"/>
  <c r="F15" i="108"/>
  <c r="H15" i="108"/>
  <c r="J11" i="105"/>
  <c r="K14" i="108"/>
  <c r="K15" i="108" l="1"/>
</calcChain>
</file>

<file path=xl/sharedStrings.xml><?xml version="1.0" encoding="utf-8"?>
<sst xmlns="http://schemas.openxmlformats.org/spreadsheetml/2006/main" count="411" uniqueCount="182">
  <si>
    <t>INPEP</t>
  </si>
  <si>
    <t>CARGO</t>
  </si>
  <si>
    <t>I S S S</t>
  </si>
  <si>
    <t>RENTA</t>
  </si>
  <si>
    <t>CRECER</t>
  </si>
  <si>
    <t>AUDITORIA INTERNA</t>
  </si>
  <si>
    <t>ISSS</t>
  </si>
  <si>
    <t xml:space="preserve">F I R M A S </t>
  </si>
  <si>
    <t xml:space="preserve">TOTAL. . . . . . . . . . . . . . . . . . . . . </t>
  </si>
  <si>
    <t xml:space="preserve">                 </t>
  </si>
  <si>
    <t>IPSFA</t>
  </si>
  <si>
    <t>TOTAL.............................................</t>
  </si>
  <si>
    <t>POLICIA MUNICIPAL</t>
  </si>
  <si>
    <t>#</t>
  </si>
  <si>
    <t>SUELDO  MENSUAL</t>
  </si>
  <si>
    <t xml:space="preserve">I S S S </t>
  </si>
  <si>
    <t>AFP´S CONFIA</t>
  </si>
  <si>
    <t>TOTAL DE DESCUENTO</t>
  </si>
  <si>
    <t>LIQUIDO  A  PAGAR</t>
  </si>
  <si>
    <t>FIRMA</t>
  </si>
  <si>
    <t>AFP´S CRECER</t>
  </si>
  <si>
    <t>SUELDO MENSUAL</t>
  </si>
  <si>
    <t>AFP´S  CRECER</t>
  </si>
  <si>
    <t>TOTAL DE DESC.</t>
  </si>
  <si>
    <t>FIRMAS</t>
  </si>
  <si>
    <t>TOTAL  DE   DESC.</t>
  </si>
  <si>
    <t>LIQUIDO  A   PAGAR</t>
  </si>
  <si>
    <t>CONTABILIDAD</t>
  </si>
  <si>
    <t xml:space="preserve">CARGO   </t>
  </si>
  <si>
    <t xml:space="preserve">LIQUIDO A PAGAR </t>
  </si>
  <si>
    <t>REGISTRO DEL ESTADO FAMILIAR</t>
  </si>
  <si>
    <t>Policia Mpal</t>
  </si>
  <si>
    <t>SCOTIBANK</t>
  </si>
  <si>
    <t>GERENCIA GENERAL</t>
  </si>
  <si>
    <t>Digitador</t>
  </si>
  <si>
    <t>TESORERIA MUNICIPAL</t>
  </si>
  <si>
    <t>Confrontadora</t>
  </si>
  <si>
    <t>Instructora de Cosmetologia</t>
  </si>
  <si>
    <t>Concerje</t>
  </si>
  <si>
    <t>DESARROLLO HUMANO</t>
  </si>
  <si>
    <t>GESTION TERRITORIAL Y ORGANIZACIÓN COMUNITARIA</t>
  </si>
  <si>
    <t>MERCADOS MUNICIPALES</t>
  </si>
  <si>
    <t xml:space="preserve"> UNIDAD DE ADQUISICIONES Y CONTRATACIONES, UACI</t>
  </si>
  <si>
    <t xml:space="preserve"> $        -  </t>
  </si>
  <si>
    <t xml:space="preserve"> $          -  </t>
  </si>
  <si>
    <t xml:space="preserve"> Delegado Contravencional </t>
  </si>
  <si>
    <t>................................</t>
  </si>
  <si>
    <t>Contadora Municipal</t>
  </si>
  <si>
    <t>Motorista de Camión Recolector</t>
  </si>
  <si>
    <t>Instructora de Corte y Confección</t>
  </si>
  <si>
    <t>Guarda Parques</t>
  </si>
  <si>
    <t>Policia Municipal</t>
  </si>
  <si>
    <t xml:space="preserve"> </t>
  </si>
  <si>
    <t xml:space="preserve">Asistente </t>
  </si>
  <si>
    <t>AFP"S CRECER</t>
  </si>
  <si>
    <t>AFP CRECER</t>
  </si>
  <si>
    <t>TOTAL...........................................................................</t>
  </si>
  <si>
    <t>……………………………</t>
  </si>
  <si>
    <t>……………………………..</t>
  </si>
  <si>
    <t>Instructora de Informatica</t>
  </si>
  <si>
    <t>DES. DE LLEG. TARD/SEPT./ 2016</t>
  </si>
  <si>
    <t>DESC. LLEGADAS TARD./SEPT./2016</t>
  </si>
  <si>
    <t>ACESSO A LA INFORMACION PUBLICA Y ARCHIVO INTITUCIONAL</t>
  </si>
  <si>
    <t>…………………………………</t>
  </si>
  <si>
    <t>CONTADORA MUNICIPAL.</t>
  </si>
  <si>
    <t xml:space="preserve"> $           -  </t>
  </si>
  <si>
    <t xml:space="preserve"> $             -  </t>
  </si>
  <si>
    <t>Auditora Interna</t>
  </si>
  <si>
    <t xml:space="preserve"> Motorista </t>
  </si>
  <si>
    <t>...................</t>
  </si>
  <si>
    <t>.........................</t>
  </si>
  <si>
    <t>DESPACHO MUNICIPAL</t>
  </si>
  <si>
    <t xml:space="preserve">Tecnico </t>
  </si>
  <si>
    <t>POLICIA MUNCIPAL</t>
  </si>
  <si>
    <t>ASEO Y ORNATO PUBLICO</t>
  </si>
  <si>
    <t xml:space="preserve">COMUNICACIONES </t>
  </si>
  <si>
    <t>RECURSOS NATURALES Y GESTION AMBIENTAL</t>
  </si>
  <si>
    <t>....................</t>
  </si>
  <si>
    <t xml:space="preserve">Encargado de  Recuperacion de Mora </t>
  </si>
  <si>
    <t>Jefa</t>
  </si>
  <si>
    <t>Auxiliar de Mantenimiento General</t>
  </si>
  <si>
    <t xml:space="preserve">Jefe </t>
  </si>
  <si>
    <t xml:space="preserve">Motorista </t>
  </si>
  <si>
    <t>Cajera</t>
  </si>
  <si>
    <t>Auxiliar</t>
  </si>
  <si>
    <t>Asistente</t>
  </si>
  <si>
    <t>…………………</t>
  </si>
  <si>
    <t>Promotora de Fomento al Emprendurismo</t>
  </si>
  <si>
    <t>CEMENTERIOS MUNICIPALES</t>
  </si>
  <si>
    <t>Digitadora</t>
  </si>
  <si>
    <t>Administador</t>
  </si>
  <si>
    <t>Panteonero</t>
  </si>
  <si>
    <t>………………………</t>
  </si>
  <si>
    <t>AFPS CRECER</t>
  </si>
  <si>
    <t>Tesorero Municipal</t>
  </si>
  <si>
    <t>SR. MARIO ALBERTO DIAZ PAIZ</t>
  </si>
  <si>
    <t>Jefe de UACI</t>
  </si>
  <si>
    <t>ASEO  Y ORNATO PUBLICO</t>
  </si>
  <si>
    <t>Instrutora de Panaderia y Cocina</t>
  </si>
  <si>
    <t>Motorista del camion Recolector</t>
  </si>
  <si>
    <t>Motorista del Camion Recolector</t>
  </si>
  <si>
    <t>Gestor de Mora Judicial</t>
  </si>
  <si>
    <t>UATM, CIFRA: 18-9319-1-0102-2-000-51201</t>
  </si>
  <si>
    <t>Asistente   del Rastro Mpal.</t>
  </si>
  <si>
    <t>UNIDAD CONTRAVENCIONAL MUNICIPAL</t>
  </si>
  <si>
    <t>0202  POLICIA MUNICIPAL</t>
  </si>
  <si>
    <t>MANTENIMIENTO  GENERALES</t>
  </si>
  <si>
    <t>Recepcionista</t>
  </si>
  <si>
    <t>Asistente UACI</t>
  </si>
  <si>
    <t>Responsable Presupuesto</t>
  </si>
  <si>
    <t>Resposable Ctas Corriente</t>
  </si>
  <si>
    <t>Inspector</t>
  </si>
  <si>
    <t>Responsable de Catastro Inmuebles</t>
  </si>
  <si>
    <t>Notificador UATM</t>
  </si>
  <si>
    <t>DESARROLLO URBANO</t>
  </si>
  <si>
    <t>Cobrador y Notificador  de Mercados</t>
  </si>
  <si>
    <t>Tecnico en Asistencia Turistica</t>
  </si>
  <si>
    <t>0202 UNIDAD DE LA MUJER; CENTRO DE FORMACION Y PRODUCCION DE LA MUJER (CFPM)</t>
  </si>
  <si>
    <t>Asistente de Organización Comunitario (Comico Mpal)</t>
  </si>
  <si>
    <t>Asistente de Comunicaciones</t>
  </si>
  <si>
    <t>Asistente de Recursos Naturales y Gestion Ambiental</t>
  </si>
  <si>
    <t>Asistente de Arhivo Inst.</t>
  </si>
  <si>
    <t>........................</t>
  </si>
  <si>
    <t>Tecnico Encargado de Catastro Empresas</t>
  </si>
  <si>
    <t>Jefe de Desarrollo Humano</t>
  </si>
  <si>
    <t>Jefa de la Unidad de la Mujer</t>
  </si>
  <si>
    <t>Asistente de Gerencia</t>
  </si>
  <si>
    <t>SR. HERNAN JOSE TORRES ROMERO</t>
  </si>
  <si>
    <t xml:space="preserve">TOTAL. . . . . . . . . . . . . . . . . . . . . . . . . . . . . . . . . . . . . . . . . . . . . </t>
  </si>
  <si>
    <t xml:space="preserve">TOTAL. . . . . . . . . . . . . . . . . . . . . . . . . . . . . . . </t>
  </si>
  <si>
    <t>EDUCACION CULTURA Y DEPORTES</t>
  </si>
  <si>
    <t>Encargada de Cementerio</t>
  </si>
  <si>
    <t>Encargado de Rastro y Tiangue Mpal.</t>
  </si>
  <si>
    <t>TIANGUE Y RASTRO</t>
  </si>
  <si>
    <r>
      <rPr>
        <sz val="8"/>
        <color indexed="8"/>
        <rFont val="Calibri"/>
        <family val="2"/>
      </rPr>
      <t xml:space="preserve">CIFRA PRESUP: 18-9319-1-01-02-2-000-51101  </t>
    </r>
    <r>
      <rPr>
        <b/>
        <sz val="8"/>
        <color indexed="8"/>
        <rFont val="Calibri"/>
        <family val="2"/>
      </rPr>
      <t>UNIDAD  DE LA ADMINISTRACION TRIBUTARIA MUNICIPAL</t>
    </r>
  </si>
  <si>
    <t>SECRETARIO MUNICIPAL</t>
  </si>
  <si>
    <t>SECRETARIA  MUNICIPAL</t>
  </si>
  <si>
    <t>Juridico Municipal</t>
  </si>
  <si>
    <t xml:space="preserve">  UNIDAD JURIDICA</t>
  </si>
  <si>
    <t xml:space="preserve"> DIRECCION Y ADMINISTRACION SUPERIOR, DESPACHO MUNICIPAL 18-9319-1-0101-2-000-51201</t>
  </si>
  <si>
    <t>ALCALDE MUNICIPAL</t>
  </si>
  <si>
    <t xml:space="preserve"> DIRECCION Y ADMINISTRACION SUPERIOR, DESPACHO MUNICIPAL 18-9319-1-0101-2-000-51101</t>
  </si>
  <si>
    <t>Planificador</t>
  </si>
  <si>
    <t xml:space="preserve">GESTION TERRITORIAL Y ORGANIZACIÓN COMUNITARIA   </t>
  </si>
  <si>
    <t>Enc. De Informatica y Soporte Tecnico</t>
  </si>
  <si>
    <t>INFORMATICA Y SOPORTE TECNICO, Cifra: 18-9319-1-0202-2-000-51201</t>
  </si>
  <si>
    <t xml:space="preserve">  POLICIA MUNICIPAL19-9319-1-0202-2-000-51201</t>
  </si>
  <si>
    <t>Jefe de Aseo Publico y Ornato</t>
  </si>
  <si>
    <t>ASEO Y ORNATO PUBLICO 18-9319-1-0202-2-000-1-51101</t>
  </si>
  <si>
    <t>Asistente  de Sub Gerencia</t>
  </si>
  <si>
    <t>Sub-Gerente Operativo</t>
  </si>
  <si>
    <t>Gerente General</t>
  </si>
  <si>
    <t>GERENCIA GENERAL   18-9319-1-0101-2-000-1-51201</t>
  </si>
  <si>
    <t>IPFA</t>
  </si>
  <si>
    <t>Asistente de Deporte</t>
  </si>
  <si>
    <t>Responsable de Bodega</t>
  </si>
  <si>
    <t>Ordenanza de Polideportivo</t>
  </si>
  <si>
    <t>Encargado de Mantenimiento General</t>
  </si>
  <si>
    <t>Sub Jefe de Aseo Publico y Ornato</t>
  </si>
  <si>
    <t>Sub Jefa de la Unidad de la Mujer</t>
  </si>
  <si>
    <t>Psicologo</t>
  </si>
  <si>
    <t>Encargada de niñez y Adolec.</t>
  </si>
  <si>
    <t>Asistente de  Gestion Territorial y Org. Com.</t>
  </si>
  <si>
    <t>Encargada de Gestion Territorial y Organiz. Comunit.</t>
  </si>
  <si>
    <t>ASISTENTE DE SECRETARIA MUNICIPAL</t>
  </si>
  <si>
    <t>Jefe</t>
  </si>
  <si>
    <t>PLANILLA  DE  SUELDO  DEL MES DE ENERO 2020</t>
  </si>
  <si>
    <t>SINDICO MUNICIPAL</t>
  </si>
  <si>
    <t>LICDO. NAHIN ARNELGE FERRUFINO BENITEZ</t>
  </si>
  <si>
    <t>LICDA. GLORIA ISABEL GONZALEZ VASQUEZ</t>
  </si>
  <si>
    <t>LICDA. CARINA PATRICIA FLORES VASQUEZ</t>
  </si>
  <si>
    <t>JEFE DE DESARROLLO HUMANO</t>
  </si>
  <si>
    <t>TESORERO MUNICIPAL</t>
  </si>
  <si>
    <t>JEFE DE RECURSOS HUMANOS</t>
  </si>
  <si>
    <t>LICDA. CARINA PATRICIA FLORES</t>
  </si>
  <si>
    <t>JEFA DE DESARROLLO HUMANO</t>
  </si>
  <si>
    <t>CONTADORA MUNICIPAL</t>
  </si>
  <si>
    <t xml:space="preserve"> LICDO. NAHIN ARNELGE FERRUFINO BENITEZ</t>
  </si>
  <si>
    <t>LICDA. GLORIA  ISABEL GONZALEZ</t>
  </si>
  <si>
    <t xml:space="preserve">LICDA. CARINA PATRICIA  FLORES </t>
  </si>
  <si>
    <t>JEFA DE DESARROLLO HUMNANO</t>
  </si>
  <si>
    <t>SR. MARIO ALBERTO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</si>
</sst>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¢&quot;* #,##0.00_);_(&quot;¢&quot;* \(#,##0.00\);_(&quot;¢&quot;* &quot;-&quot;??_);_(@_)"/>
    <numFmt numFmtId="165" formatCode="_([$$-409]* #,##0.00_);_([$$-409]* \(#,##0.00\);_([$$-409]* &quot;-&quot;??_);_(@_)"/>
    <numFmt numFmtId="166" formatCode="_-[$$-440A]* #,##0.00_-;\-[$$-440A]* #,##0.00_-;_-[$$-440A]* &quot;-&quot;??_-;_-@_-"/>
  </numFmts>
  <fonts count="1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7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7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u/>
      <sz val="10"/>
      <name val="Calibri"/>
      <family val="2"/>
    </font>
    <font>
      <sz val="12"/>
      <name val="Calibri"/>
      <family val="2"/>
    </font>
    <font>
      <sz val="11"/>
      <name val="Arial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3"/>
      <name val="Calibri"/>
      <family val="2"/>
    </font>
    <font>
      <b/>
      <sz val="11"/>
      <name val="Arial"/>
      <family val="2"/>
    </font>
    <font>
      <b/>
      <u/>
      <sz val="11"/>
      <name val="Calibri"/>
      <family val="2"/>
    </font>
    <font>
      <sz val="10"/>
      <name val="Calibri"/>
      <family val="2"/>
    </font>
    <font>
      <b/>
      <sz val="18"/>
      <name val="Calibri"/>
      <family val="2"/>
    </font>
    <font>
      <sz val="16"/>
      <name val="Calibri"/>
      <family val="2"/>
    </font>
    <font>
      <b/>
      <sz val="13"/>
      <name val="Calibri"/>
      <family val="2"/>
    </font>
    <font>
      <sz val="14"/>
      <name val="Calibri"/>
      <family val="2"/>
    </font>
    <font>
      <b/>
      <sz val="26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Calibri"/>
      <family val="2"/>
    </font>
    <font>
      <b/>
      <sz val="7"/>
      <name val="Calibri"/>
      <family val="2"/>
    </font>
    <font>
      <b/>
      <sz val="13"/>
      <name val="Arial"/>
      <family val="2"/>
    </font>
    <font>
      <sz val="14"/>
      <name val="Arial"/>
      <family val="2"/>
    </font>
    <font>
      <b/>
      <sz val="11"/>
      <name val="Bookman Old Style"/>
      <family val="1"/>
    </font>
    <font>
      <u/>
      <sz val="10"/>
      <name val="Calibri"/>
      <family val="2"/>
    </font>
    <font>
      <sz val="9"/>
      <name val="Bookman Old Style"/>
      <family val="1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0"/>
      <color theme="0"/>
      <name val="Arial"/>
      <family val="2"/>
    </font>
    <font>
      <sz val="13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</font>
    <font>
      <sz val="10"/>
      <color theme="1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11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theme="1"/>
      <name val="Calibri"/>
      <family val="2"/>
    </font>
    <font>
      <b/>
      <sz val="9"/>
      <color theme="1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1"/>
      <color theme="1"/>
      <name val="Arial"/>
      <family val="2"/>
    </font>
    <font>
      <sz val="13"/>
      <color rgb="FF7030A0"/>
      <name val="Calibri"/>
      <family val="2"/>
      <scheme val="minor"/>
    </font>
    <font>
      <sz val="14"/>
      <color theme="1"/>
      <name val="Calibri"/>
      <family val="2"/>
    </font>
    <font>
      <b/>
      <sz val="13"/>
      <name val="Calibri"/>
      <family val="2"/>
      <scheme val="minor"/>
    </font>
    <font>
      <b/>
      <sz val="12"/>
      <color rgb="FF7030A0"/>
      <name val="Cambria"/>
      <family val="1"/>
      <scheme val="major"/>
    </font>
    <font>
      <sz val="12.5"/>
      <name val="Arial"/>
      <family val="2"/>
    </font>
    <font>
      <sz val="13.5"/>
      <name val="Calibri"/>
      <family val="2"/>
      <scheme val="minor"/>
    </font>
    <font>
      <sz val="13.5"/>
      <name val="Arial"/>
      <family val="2"/>
    </font>
    <font>
      <sz val="12.5"/>
      <name val="Calibri"/>
      <family val="2"/>
    </font>
    <font>
      <sz val="12.5"/>
      <name val="Bookman Old Style"/>
      <family val="1"/>
    </font>
    <font>
      <sz val="12.5"/>
      <color rgb="FF000000"/>
      <name val="Calibri"/>
      <family val="2"/>
    </font>
    <font>
      <sz val="12.5"/>
      <color theme="1"/>
      <name val="Calibri"/>
      <family val="2"/>
    </font>
    <font>
      <b/>
      <sz val="14"/>
      <color theme="1"/>
      <name val="Arial"/>
      <family val="2"/>
    </font>
    <font>
      <sz val="14.5"/>
      <name val="Calibri"/>
      <family val="2"/>
      <scheme val="minor"/>
    </font>
    <font>
      <sz val="14.5"/>
      <name val="Calibri"/>
      <family val="2"/>
    </font>
    <font>
      <sz val="14.5"/>
      <name val="Arial"/>
      <family val="2"/>
    </font>
    <font>
      <sz val="14.5"/>
      <color theme="1"/>
      <name val="Calibri"/>
      <family val="2"/>
    </font>
    <font>
      <sz val="14"/>
      <color theme="1"/>
      <name val="Arial"/>
      <family val="2"/>
    </font>
    <font>
      <sz val="14.5"/>
      <color theme="1"/>
      <name val="Arial"/>
      <family val="2"/>
    </font>
    <font>
      <b/>
      <sz val="12"/>
      <color rgb="FFFF0000"/>
      <name val="Calibri"/>
      <family val="2"/>
    </font>
    <font>
      <sz val="12.5"/>
      <color rgb="FF7030A0"/>
      <name val="Calibri"/>
      <family val="2"/>
    </font>
    <font>
      <sz val="12.5"/>
      <color theme="1"/>
      <name val="Calibri"/>
      <family val="2"/>
      <scheme val="minor"/>
    </font>
    <font>
      <sz val="12.5"/>
      <name val="Calibri"/>
      <family val="2"/>
      <scheme val="minor"/>
    </font>
    <font>
      <b/>
      <sz val="12.5"/>
      <color theme="1"/>
      <name val="Calibri"/>
      <family val="2"/>
    </font>
    <font>
      <b/>
      <sz val="12.5"/>
      <name val="Calibri"/>
      <family val="2"/>
    </font>
    <font>
      <b/>
      <sz val="8"/>
      <color theme="1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3"/>
      <color rgb="FF000000"/>
      <name val="Calibri"/>
      <family val="2"/>
    </font>
    <font>
      <b/>
      <sz val="11"/>
      <color rgb="FFFF0000"/>
      <name val="Calibri"/>
      <family val="2"/>
    </font>
    <font>
      <sz val="14"/>
      <color rgb="FFFF0000"/>
      <name val="Calibri"/>
      <family val="2"/>
    </font>
    <font>
      <b/>
      <sz val="20"/>
      <name val="Calibri"/>
      <family val="2"/>
    </font>
    <font>
      <b/>
      <sz val="13"/>
      <color theme="1"/>
      <name val="Calibri"/>
      <family val="2"/>
    </font>
    <font>
      <b/>
      <sz val="13"/>
      <color theme="7"/>
      <name val="Calibri"/>
      <family val="2"/>
    </font>
    <font>
      <sz val="13"/>
      <color rgb="FFFF0000"/>
      <name val="Calibri"/>
      <family val="2"/>
    </font>
    <font>
      <sz val="12"/>
      <name val="Bookman Old Style"/>
      <family val="1"/>
    </font>
    <font>
      <b/>
      <sz val="12"/>
      <color theme="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1"/>
      <color theme="1"/>
      <name val="Arial"/>
      <family val="2"/>
    </font>
    <font>
      <b/>
      <sz val="14"/>
      <name val="Calibri"/>
      <family val="2"/>
      <scheme val="minor"/>
    </font>
    <font>
      <b/>
      <u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rgb="FF66FFFF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70">
    <xf numFmtId="0" fontId="0" fillId="0" borderId="0" xfId="0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5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5" fontId="11" fillId="0" borderId="0" xfId="0" applyNumberFormat="1" applyFont="1"/>
    <xf numFmtId="0" fontId="12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/>
    <xf numFmtId="0" fontId="24" fillId="0" borderId="0" xfId="0" applyFont="1"/>
    <xf numFmtId="0" fontId="15" fillId="0" borderId="0" xfId="0" applyFont="1" applyAlignment="1">
      <alignment horizontal="center"/>
    </xf>
    <xf numFmtId="165" fontId="23" fillId="0" borderId="0" xfId="0" applyNumberFormat="1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/>
    <xf numFmtId="44" fontId="25" fillId="0" borderId="0" xfId="0" applyNumberFormat="1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32" fillId="0" borderId="0" xfId="0" applyFont="1"/>
    <xf numFmtId="0" fontId="21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wrapText="1"/>
    </xf>
    <xf numFmtId="0" fontId="34" fillId="0" borderId="0" xfId="0" applyFont="1"/>
    <xf numFmtId="0" fontId="24" fillId="3" borderId="2" xfId="0" applyFont="1" applyFill="1" applyBorder="1" applyAlignment="1">
      <alignment horizontal="center" vertical="center" wrapText="1"/>
    </xf>
    <xf numFmtId="0" fontId="51" fillId="0" borderId="0" xfId="0" applyFont="1"/>
    <xf numFmtId="165" fontId="52" fillId="0" borderId="5" xfId="0" applyNumberFormat="1" applyFont="1" applyBorder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0" borderId="0" xfId="0" applyFont="1"/>
    <xf numFmtId="0" fontId="54" fillId="0" borderId="0" xfId="0" applyFont="1"/>
    <xf numFmtId="165" fontId="18" fillId="0" borderId="6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horizontal="center" vertical="center"/>
    </xf>
    <xf numFmtId="0" fontId="55" fillId="0" borderId="8" xfId="0" applyFont="1" applyBorder="1"/>
    <xf numFmtId="0" fontId="24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56" fillId="0" borderId="0" xfId="0" applyFont="1"/>
    <xf numFmtId="0" fontId="5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57" fillId="0" borderId="0" xfId="0" applyFont="1" applyAlignment="1">
      <alignment vertical="center"/>
    </xf>
    <xf numFmtId="165" fontId="57" fillId="0" borderId="0" xfId="0" applyNumberFormat="1" applyFont="1" applyAlignment="1">
      <alignment vertical="center"/>
    </xf>
    <xf numFmtId="0" fontId="14" fillId="0" borderId="0" xfId="0" applyFont="1"/>
    <xf numFmtId="0" fontId="30" fillId="0" borderId="0" xfId="0" applyFont="1"/>
    <xf numFmtId="0" fontId="36" fillId="0" borderId="0" xfId="0" applyFont="1"/>
    <xf numFmtId="0" fontId="59" fillId="0" borderId="0" xfId="0" applyFont="1"/>
    <xf numFmtId="0" fontId="61" fillId="0" borderId="0" xfId="0" applyFont="1"/>
    <xf numFmtId="0" fontId="58" fillId="0" borderId="0" xfId="0" applyFont="1"/>
    <xf numFmtId="44" fontId="57" fillId="3" borderId="5" xfId="0" applyNumberFormat="1" applyFont="1" applyFill="1" applyBorder="1" applyAlignment="1">
      <alignment vertical="center"/>
    </xf>
    <xf numFmtId="44" fontId="63" fillId="0" borderId="0" xfId="0" applyNumberFormat="1" applyFont="1" applyAlignment="1">
      <alignment horizontal="center"/>
    </xf>
    <xf numFmtId="0" fontId="63" fillId="0" borderId="0" xfId="0" applyFont="1"/>
    <xf numFmtId="0" fontId="64" fillId="0" borderId="0" xfId="0" applyFont="1" applyAlignment="1">
      <alignment horizontal="center"/>
    </xf>
    <xf numFmtId="0" fontId="64" fillId="0" borderId="0" xfId="0" applyFont="1"/>
    <xf numFmtId="0" fontId="65" fillId="0" borderId="0" xfId="0" applyFont="1"/>
    <xf numFmtId="165" fontId="64" fillId="0" borderId="0" xfId="0" applyNumberFormat="1" applyFont="1"/>
    <xf numFmtId="0" fontId="53" fillId="3" borderId="1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165" fontId="27" fillId="3" borderId="3" xfId="0" applyNumberFormat="1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7" fillId="0" borderId="0" xfId="0" applyFont="1"/>
    <xf numFmtId="165" fontId="39" fillId="0" borderId="5" xfId="0" applyNumberFormat="1" applyFont="1" applyBorder="1" applyAlignment="1">
      <alignment vertical="center"/>
    </xf>
    <xf numFmtId="0" fontId="27" fillId="0" borderId="16" xfId="0" applyFont="1" applyBorder="1" applyAlignment="1">
      <alignment horizontal="center" vertical="center"/>
    </xf>
    <xf numFmtId="165" fontId="27" fillId="0" borderId="18" xfId="0" applyNumberFormat="1" applyFont="1" applyBorder="1" applyAlignment="1">
      <alignment vertical="center"/>
    </xf>
    <xf numFmtId="165" fontId="27" fillId="3" borderId="19" xfId="0" applyNumberFormat="1" applyFont="1" applyFill="1" applyBorder="1" applyAlignment="1">
      <alignment vertical="center"/>
    </xf>
    <xf numFmtId="0" fontId="5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5" fontId="13" fillId="3" borderId="19" xfId="0" applyNumberFormat="1" applyFont="1" applyFill="1" applyBorder="1" applyAlignment="1">
      <alignment vertical="center"/>
    </xf>
    <xf numFmtId="44" fontId="13" fillId="3" borderId="19" xfId="0" applyNumberFormat="1" applyFont="1" applyFill="1" applyBorder="1" applyAlignment="1">
      <alignment vertical="center"/>
    </xf>
    <xf numFmtId="44" fontId="13" fillId="3" borderId="3" xfId="0" applyNumberFormat="1" applyFont="1" applyFill="1" applyBorder="1" applyAlignment="1">
      <alignment vertical="center"/>
    </xf>
    <xf numFmtId="0" fontId="0" fillId="3" borderId="0" xfId="0" applyFill="1"/>
    <xf numFmtId="0" fontId="66" fillId="3" borderId="0" xfId="0" applyFont="1" applyFill="1"/>
    <xf numFmtId="0" fontId="19" fillId="3" borderId="3" xfId="0" applyFont="1" applyFill="1" applyBorder="1" applyAlignment="1">
      <alignment horizontal="center" vertical="center" wrapText="1"/>
    </xf>
    <xf numFmtId="165" fontId="51" fillId="0" borderId="0" xfId="0" applyNumberFormat="1" applyFont="1"/>
    <xf numFmtId="165" fontId="32" fillId="0" borderId="0" xfId="0" applyNumberFormat="1" applyFont="1"/>
    <xf numFmtId="0" fontId="53" fillId="3" borderId="22" xfId="0" applyFont="1" applyFill="1" applyBorder="1" applyAlignment="1">
      <alignment horizontal="center" vertical="center"/>
    </xf>
    <xf numFmtId="165" fontId="67" fillId="3" borderId="3" xfId="0" applyNumberFormat="1" applyFont="1" applyFill="1" applyBorder="1" applyAlignment="1">
      <alignment horizontal="center" vertical="center"/>
    </xf>
    <xf numFmtId="0" fontId="41" fillId="0" borderId="0" xfId="0" applyFont="1"/>
    <xf numFmtId="0" fontId="57" fillId="0" borderId="0" xfId="0" applyFont="1" applyAlignment="1">
      <alignment horizontal="right"/>
    </xf>
    <xf numFmtId="0" fontId="41" fillId="0" borderId="0" xfId="0" applyFont="1" applyAlignment="1">
      <alignment vertical="center"/>
    </xf>
    <xf numFmtId="0" fontId="43" fillId="0" borderId="0" xfId="0" applyFont="1" applyAlignment="1">
      <alignment horizontal="center"/>
    </xf>
    <xf numFmtId="0" fontId="43" fillId="0" borderId="0" xfId="0" applyFont="1"/>
    <xf numFmtId="165" fontId="13" fillId="0" borderId="7" xfId="0" applyNumberFormat="1" applyFont="1" applyBorder="1" applyAlignment="1">
      <alignment horizontal="center" vertical="center"/>
    </xf>
    <xf numFmtId="165" fontId="52" fillId="0" borderId="23" xfId="0" applyNumberFormat="1" applyFont="1" applyBorder="1" applyAlignment="1">
      <alignment vertical="center"/>
    </xf>
    <xf numFmtId="44" fontId="44" fillId="0" borderId="12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65" fontId="67" fillId="3" borderId="24" xfId="0" applyNumberFormat="1" applyFont="1" applyFill="1" applyBorder="1" applyAlignment="1">
      <alignment horizontal="center" vertical="center"/>
    </xf>
    <xf numFmtId="0" fontId="68" fillId="0" borderId="0" xfId="0" applyFont="1"/>
    <xf numFmtId="0" fontId="69" fillId="0" borderId="0" xfId="0" applyFont="1"/>
    <xf numFmtId="165" fontId="13" fillId="0" borderId="25" xfId="0" applyNumberFormat="1" applyFont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 wrapText="1"/>
    </xf>
    <xf numFmtId="165" fontId="27" fillId="3" borderId="25" xfId="0" applyNumberFormat="1" applyFont="1" applyFill="1" applyBorder="1" applyAlignment="1">
      <alignment vertical="center"/>
    </xf>
    <xf numFmtId="44" fontId="27" fillId="3" borderId="3" xfId="0" applyNumberFormat="1" applyFont="1" applyFill="1" applyBorder="1" applyAlignment="1">
      <alignment vertical="center"/>
    </xf>
    <xf numFmtId="165" fontId="57" fillId="0" borderId="0" xfId="0" applyNumberFormat="1" applyFont="1"/>
    <xf numFmtId="165" fontId="67" fillId="3" borderId="25" xfId="0" applyNumberFormat="1" applyFont="1" applyFill="1" applyBorder="1" applyAlignment="1">
      <alignment horizontal="center" vertical="center"/>
    </xf>
    <xf numFmtId="0" fontId="70" fillId="0" borderId="0" xfId="0" applyFont="1" applyAlignment="1">
      <alignment wrapText="1"/>
    </xf>
    <xf numFmtId="165" fontId="31" fillId="4" borderId="3" xfId="0" applyNumberFormat="1" applyFont="1" applyFill="1" applyBorder="1" applyAlignment="1">
      <alignment horizontal="center" vertical="center"/>
    </xf>
    <xf numFmtId="165" fontId="27" fillId="4" borderId="24" xfId="0" applyNumberFormat="1" applyFont="1" applyFill="1" applyBorder="1" applyAlignment="1">
      <alignment vertical="center"/>
    </xf>
    <xf numFmtId="44" fontId="13" fillId="4" borderId="19" xfId="0" applyNumberFormat="1" applyFont="1" applyFill="1" applyBorder="1" applyAlignment="1">
      <alignment vertical="center"/>
    </xf>
    <xf numFmtId="44" fontId="13" fillId="4" borderId="26" xfId="0" applyNumberFormat="1" applyFont="1" applyFill="1" applyBorder="1" applyAlignment="1">
      <alignment vertical="center"/>
    </xf>
    <xf numFmtId="165" fontId="31" fillId="4" borderId="24" xfId="0" applyNumberFormat="1" applyFont="1" applyFill="1" applyBorder="1" applyAlignment="1">
      <alignment horizontal="center" vertical="center"/>
    </xf>
    <xf numFmtId="165" fontId="31" fillId="4" borderId="17" xfId="0" applyNumberFormat="1" applyFont="1" applyFill="1" applyBorder="1" applyAlignment="1">
      <alignment horizontal="center" vertical="center"/>
    </xf>
    <xf numFmtId="165" fontId="37" fillId="0" borderId="12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5" fontId="27" fillId="0" borderId="17" xfId="0" applyNumberFormat="1" applyFont="1" applyBorder="1" applyAlignment="1">
      <alignment horizontal="center" vertical="center"/>
    </xf>
    <xf numFmtId="165" fontId="61" fillId="0" borderId="0" xfId="0" applyNumberFormat="1" applyFont="1"/>
    <xf numFmtId="44" fontId="13" fillId="0" borderId="7" xfId="0" applyNumberFormat="1" applyFont="1" applyBorder="1" applyAlignment="1">
      <alignment horizontal="center" vertical="center"/>
    </xf>
    <xf numFmtId="0" fontId="10" fillId="0" borderId="0" xfId="0" applyFont="1"/>
    <xf numFmtId="165" fontId="13" fillId="0" borderId="3" xfId="0" applyNumberFormat="1" applyFont="1" applyBorder="1" applyAlignment="1">
      <alignment vertical="center"/>
    </xf>
    <xf numFmtId="165" fontId="13" fillId="3" borderId="3" xfId="0" applyNumberFormat="1" applyFont="1" applyFill="1" applyBorder="1" applyAlignment="1">
      <alignment vertical="center"/>
    </xf>
    <xf numFmtId="165" fontId="40" fillId="0" borderId="12" xfId="0" applyNumberFormat="1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44" fontId="13" fillId="3" borderId="24" xfId="0" applyNumberFormat="1" applyFont="1" applyFill="1" applyBorder="1" applyAlignment="1">
      <alignment vertical="center"/>
    </xf>
    <xf numFmtId="165" fontId="13" fillId="3" borderId="24" xfId="0" applyNumberFormat="1" applyFont="1" applyFill="1" applyBorder="1" applyAlignment="1">
      <alignment vertical="center"/>
    </xf>
    <xf numFmtId="0" fontId="71" fillId="0" borderId="0" xfId="0" applyFont="1"/>
    <xf numFmtId="0" fontId="72" fillId="0" borderId="0" xfId="0" applyFont="1"/>
    <xf numFmtId="165" fontId="73" fillId="0" borderId="0" xfId="0" applyNumberFormat="1" applyFont="1" applyAlignment="1">
      <alignment vertical="center"/>
    </xf>
    <xf numFmtId="0" fontId="74" fillId="0" borderId="0" xfId="0" applyFont="1"/>
    <xf numFmtId="0" fontId="75" fillId="0" borderId="0" xfId="0" applyFont="1"/>
    <xf numFmtId="0" fontId="55" fillId="0" borderId="0" xfId="0" applyFont="1"/>
    <xf numFmtId="165" fontId="76" fillId="0" borderId="0" xfId="0" applyNumberFormat="1" applyFont="1" applyAlignment="1">
      <alignment vertical="center"/>
    </xf>
    <xf numFmtId="0" fontId="77" fillId="0" borderId="0" xfId="0" applyFont="1"/>
    <xf numFmtId="0" fontId="78" fillId="0" borderId="0" xfId="0" applyFont="1"/>
    <xf numFmtId="0" fontId="79" fillId="0" borderId="0" xfId="0" applyFont="1"/>
    <xf numFmtId="0" fontId="81" fillId="0" borderId="12" xfId="0" applyFont="1" applyBorder="1" applyAlignment="1">
      <alignment horizontal="center" vertical="center" wrapText="1"/>
    </xf>
    <xf numFmtId="165" fontId="82" fillId="0" borderId="0" xfId="0" applyNumberFormat="1" applyFont="1"/>
    <xf numFmtId="0" fontId="83" fillId="0" borderId="0" xfId="0" applyFont="1"/>
    <xf numFmtId="0" fontId="84" fillId="0" borderId="0" xfId="0" applyFont="1"/>
    <xf numFmtId="165" fontId="77" fillId="0" borderId="0" xfId="0" applyNumberFormat="1" applyFont="1"/>
    <xf numFmtId="44" fontId="27" fillId="0" borderId="3" xfId="0" applyNumberFormat="1" applyFont="1" applyBorder="1" applyAlignment="1">
      <alignment horizontal="center" vertical="center"/>
    </xf>
    <xf numFmtId="0" fontId="19" fillId="0" borderId="28" xfId="0" applyFont="1" applyBorder="1"/>
    <xf numFmtId="44" fontId="18" fillId="0" borderId="29" xfId="0" applyNumberFormat="1" applyFont="1" applyBorder="1" applyAlignment="1">
      <alignment horizontal="center"/>
    </xf>
    <xf numFmtId="165" fontId="27" fillId="4" borderId="3" xfId="0" applyNumberFormat="1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165" fontId="27" fillId="4" borderId="17" xfId="0" applyNumberFormat="1" applyFont="1" applyFill="1" applyBorder="1" applyAlignment="1">
      <alignment vertical="center"/>
    </xf>
    <xf numFmtId="165" fontId="27" fillId="3" borderId="17" xfId="0" applyNumberFormat="1" applyFont="1" applyFill="1" applyBorder="1" applyAlignment="1">
      <alignment vertical="center"/>
    </xf>
    <xf numFmtId="165" fontId="27" fillId="3" borderId="18" xfId="0" applyNumberFormat="1" applyFont="1" applyFill="1" applyBorder="1" applyAlignment="1">
      <alignment vertical="center"/>
    </xf>
    <xf numFmtId="165" fontId="27" fillId="3" borderId="24" xfId="0" applyNumberFormat="1" applyFont="1" applyFill="1" applyBorder="1" applyAlignment="1">
      <alignment vertical="center"/>
    </xf>
    <xf numFmtId="165" fontId="27" fillId="0" borderId="5" xfId="0" applyNumberFormat="1" applyFont="1" applyBorder="1" applyAlignment="1">
      <alignment vertical="center"/>
    </xf>
    <xf numFmtId="165" fontId="27" fillId="3" borderId="5" xfId="0" applyNumberFormat="1" applyFont="1" applyFill="1" applyBorder="1" applyAlignment="1">
      <alignment vertical="center"/>
    </xf>
    <xf numFmtId="44" fontId="13" fillId="4" borderId="24" xfId="0" applyNumberFormat="1" applyFont="1" applyFill="1" applyBorder="1" applyAlignment="1">
      <alignment vertical="center"/>
    </xf>
    <xf numFmtId="44" fontId="13" fillId="4" borderId="32" xfId="0" applyNumberFormat="1" applyFont="1" applyFill="1" applyBorder="1" applyAlignment="1">
      <alignment vertical="center"/>
    </xf>
    <xf numFmtId="44" fontId="57" fillId="3" borderId="33" xfId="0" applyNumberFormat="1" applyFont="1" applyFill="1" applyBorder="1" applyAlignment="1">
      <alignment vertical="center"/>
    </xf>
    <xf numFmtId="0" fontId="47" fillId="0" borderId="0" xfId="0" applyFont="1" applyAlignment="1">
      <alignment wrapText="1"/>
    </xf>
    <xf numFmtId="165" fontId="54" fillId="0" borderId="0" xfId="0" applyNumberFormat="1" applyFont="1"/>
    <xf numFmtId="0" fontId="85" fillId="0" borderId="21" xfId="0" applyFont="1" applyBorder="1" applyAlignment="1">
      <alignment horizontal="center" vertical="center"/>
    </xf>
    <xf numFmtId="165" fontId="86" fillId="0" borderId="34" xfId="0" applyNumberFormat="1" applyFont="1" applyBorder="1" applyAlignment="1">
      <alignment horizontal="center"/>
    </xf>
    <xf numFmtId="0" fontId="85" fillId="0" borderId="10" xfId="0" applyFont="1" applyBorder="1" applyAlignment="1">
      <alignment horizontal="center" vertical="center"/>
    </xf>
    <xf numFmtId="165" fontId="86" fillId="0" borderId="5" xfId="0" applyNumberFormat="1" applyFont="1" applyBorder="1" applyAlignment="1">
      <alignment horizontal="center"/>
    </xf>
    <xf numFmtId="0" fontId="85" fillId="0" borderId="35" xfId="0" applyFont="1" applyBorder="1" applyAlignment="1">
      <alignment horizontal="center" vertical="center"/>
    </xf>
    <xf numFmtId="165" fontId="86" fillId="0" borderId="8" xfId="0" applyNumberFormat="1" applyFont="1" applyBorder="1" applyAlignment="1">
      <alignment horizont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165" fontId="27" fillId="0" borderId="12" xfId="0" applyNumberFormat="1" applyFont="1" applyBorder="1" applyAlignment="1">
      <alignment horizontal="center" vertical="center"/>
    </xf>
    <xf numFmtId="0" fontId="53" fillId="3" borderId="27" xfId="0" applyFont="1" applyFill="1" applyBorder="1" applyAlignment="1">
      <alignment horizontal="center" vertical="center"/>
    </xf>
    <xf numFmtId="0" fontId="53" fillId="3" borderId="16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21" fillId="3" borderId="5" xfId="0" applyFont="1" applyFill="1" applyBorder="1" applyAlignment="1">
      <alignment horizontal="center" vertical="center"/>
    </xf>
    <xf numFmtId="165" fontId="87" fillId="3" borderId="29" xfId="0" applyNumberFormat="1" applyFont="1" applyFill="1" applyBorder="1" applyAlignment="1">
      <alignment vertical="center"/>
    </xf>
    <xf numFmtId="165" fontId="31" fillId="4" borderId="30" xfId="0" applyNumberFormat="1" applyFont="1" applyFill="1" applyBorder="1" applyAlignment="1">
      <alignment horizontal="center" vertical="center"/>
    </xf>
    <xf numFmtId="44" fontId="7" fillId="0" borderId="3" xfId="0" applyNumberFormat="1" applyFont="1" applyBorder="1" applyAlignment="1">
      <alignment vertical="center"/>
    </xf>
    <xf numFmtId="165" fontId="27" fillId="0" borderId="23" xfId="0" applyNumberFormat="1" applyFont="1" applyBorder="1" applyAlignment="1">
      <alignment vertical="center"/>
    </xf>
    <xf numFmtId="0" fontId="86" fillId="3" borderId="0" xfId="0" applyFont="1" applyFill="1" applyAlignment="1">
      <alignment vertical="center"/>
    </xf>
    <xf numFmtId="0" fontId="63" fillId="0" borderId="0" xfId="0" applyFont="1" applyAlignment="1">
      <alignment horizontal="center"/>
    </xf>
    <xf numFmtId="165" fontId="85" fillId="0" borderId="5" xfId="0" applyNumberFormat="1" applyFont="1" applyBorder="1" applyAlignment="1">
      <alignment horizontal="center"/>
    </xf>
    <xf numFmtId="165" fontId="27" fillId="0" borderId="19" xfId="0" applyNumberFormat="1" applyFont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165" fontId="27" fillId="3" borderId="30" xfId="0" applyNumberFormat="1" applyFont="1" applyFill="1" applyBorder="1" applyAlignment="1">
      <alignment vertical="center"/>
    </xf>
    <xf numFmtId="44" fontId="13" fillId="4" borderId="3" xfId="0" applyNumberFormat="1" applyFont="1" applyFill="1" applyBorder="1" applyAlignment="1">
      <alignment vertical="center"/>
    </xf>
    <xf numFmtId="44" fontId="28" fillId="3" borderId="19" xfId="0" applyNumberFormat="1" applyFont="1" applyFill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165" fontId="67" fillId="5" borderId="30" xfId="0" applyNumberFormat="1" applyFont="1" applyFill="1" applyBorder="1" applyAlignment="1">
      <alignment horizontal="center" vertical="center"/>
    </xf>
    <xf numFmtId="165" fontId="55" fillId="4" borderId="38" xfId="0" applyNumberFormat="1" applyFont="1" applyFill="1" applyBorder="1" applyAlignment="1">
      <alignment horizontal="center" vertical="center"/>
    </xf>
    <xf numFmtId="165" fontId="67" fillId="3" borderId="30" xfId="0" applyNumberFormat="1" applyFont="1" applyFill="1" applyBorder="1" applyAlignment="1">
      <alignment horizontal="center" vertical="center"/>
    </xf>
    <xf numFmtId="44" fontId="57" fillId="0" borderId="0" xfId="0" applyNumberFormat="1" applyFont="1"/>
    <xf numFmtId="44" fontId="41" fillId="0" borderId="0" xfId="0" applyNumberFormat="1" applyFont="1"/>
    <xf numFmtId="44" fontId="43" fillId="0" borderId="0" xfId="0" applyNumberFormat="1" applyFont="1"/>
    <xf numFmtId="44" fontId="72" fillId="3" borderId="0" xfId="0" applyNumberFormat="1" applyFont="1" applyFill="1" applyAlignment="1">
      <alignment vertical="center"/>
    </xf>
    <xf numFmtId="165" fontId="67" fillId="5" borderId="19" xfId="0" applyNumberFormat="1" applyFont="1" applyFill="1" applyBorder="1" applyAlignment="1">
      <alignment horizontal="center" vertical="center"/>
    </xf>
    <xf numFmtId="44" fontId="7" fillId="0" borderId="19" xfId="0" applyNumberFormat="1" applyFont="1" applyBorder="1" applyAlignment="1">
      <alignment horizontal="center" vertical="center"/>
    </xf>
    <xf numFmtId="44" fontId="63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44" fontId="51" fillId="3" borderId="5" xfId="0" applyNumberFormat="1" applyFont="1" applyFill="1" applyBorder="1" applyAlignment="1">
      <alignment horizontal="center" vertical="center"/>
    </xf>
    <xf numFmtId="0" fontId="61" fillId="0" borderId="11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61" fillId="3" borderId="12" xfId="0" applyFont="1" applyFill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65" fontId="27" fillId="3" borderId="7" xfId="0" applyNumberFormat="1" applyFont="1" applyFill="1" applyBorder="1" applyAlignment="1">
      <alignment vertical="center"/>
    </xf>
    <xf numFmtId="44" fontId="29" fillId="0" borderId="30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165" fontId="27" fillId="3" borderId="39" xfId="0" applyNumberFormat="1" applyFont="1" applyFill="1" applyBorder="1" applyAlignment="1">
      <alignment vertical="center"/>
    </xf>
    <xf numFmtId="165" fontId="27" fillId="3" borderId="36" xfId="0" applyNumberFormat="1" applyFont="1" applyFill="1" applyBorder="1" applyAlignment="1">
      <alignment vertical="center"/>
    </xf>
    <xf numFmtId="165" fontId="27" fillId="3" borderId="40" xfId="0" applyNumberFormat="1" applyFont="1" applyFill="1" applyBorder="1" applyAlignment="1">
      <alignment vertical="center"/>
    </xf>
    <xf numFmtId="44" fontId="13" fillId="0" borderId="3" xfId="0" applyNumberFormat="1" applyFont="1" applyBorder="1" applyAlignment="1">
      <alignment vertical="center"/>
    </xf>
    <xf numFmtId="165" fontId="85" fillId="3" borderId="0" xfId="0" applyNumberFormat="1" applyFont="1" applyFill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165" fontId="90" fillId="0" borderId="19" xfId="0" applyNumberFormat="1" applyFont="1" applyBorder="1" applyAlignment="1">
      <alignment vertical="center"/>
    </xf>
    <xf numFmtId="44" fontId="91" fillId="4" borderId="19" xfId="0" applyNumberFormat="1" applyFont="1" applyFill="1" applyBorder="1" applyAlignment="1">
      <alignment vertical="center"/>
    </xf>
    <xf numFmtId="44" fontId="91" fillId="4" borderId="26" xfId="0" applyNumberFormat="1" applyFont="1" applyFill="1" applyBorder="1" applyAlignment="1">
      <alignment vertical="center"/>
    </xf>
    <xf numFmtId="44" fontId="90" fillId="3" borderId="19" xfId="0" applyNumberFormat="1" applyFont="1" applyFill="1" applyBorder="1" applyAlignment="1">
      <alignment vertical="center"/>
    </xf>
    <xf numFmtId="44" fontId="28" fillId="3" borderId="3" xfId="0" applyNumberFormat="1" applyFont="1" applyFill="1" applyBorder="1" applyAlignment="1">
      <alignment horizontal="center" vertical="center"/>
    </xf>
    <xf numFmtId="44" fontId="91" fillId="4" borderId="3" xfId="0" applyNumberFormat="1" applyFont="1" applyFill="1" applyBorder="1" applyAlignment="1">
      <alignment vertical="center"/>
    </xf>
    <xf numFmtId="165" fontId="90" fillId="0" borderId="3" xfId="0" applyNumberFormat="1" applyFont="1" applyBorder="1" applyAlignment="1">
      <alignment vertical="center"/>
    </xf>
    <xf numFmtId="0" fontId="21" fillId="3" borderId="0" xfId="0" applyFont="1" applyFill="1" applyAlignment="1">
      <alignment vertical="center"/>
    </xf>
    <xf numFmtId="165" fontId="39" fillId="0" borderId="23" xfId="0" applyNumberFormat="1" applyFont="1" applyBorder="1" applyAlignment="1">
      <alignment vertical="center"/>
    </xf>
    <xf numFmtId="0" fontId="53" fillId="5" borderId="10" xfId="0" applyFont="1" applyFill="1" applyBorder="1" applyAlignment="1">
      <alignment horizontal="center" vertical="center"/>
    </xf>
    <xf numFmtId="44" fontId="51" fillId="3" borderId="8" xfId="0" applyNumberFormat="1" applyFont="1" applyFill="1" applyBorder="1" applyAlignment="1">
      <alignment horizontal="center" vertical="center"/>
    </xf>
    <xf numFmtId="165" fontId="52" fillId="0" borderId="33" xfId="0" applyNumberFormat="1" applyFont="1" applyBorder="1" applyAlignment="1">
      <alignment vertical="center"/>
    </xf>
    <xf numFmtId="0" fontId="81" fillId="0" borderId="0" xfId="0" applyFont="1"/>
    <xf numFmtId="0" fontId="92" fillId="0" borderId="0" xfId="0" applyFont="1"/>
    <xf numFmtId="165" fontId="92" fillId="0" borderId="0" xfId="0" applyNumberFormat="1" applyFont="1"/>
    <xf numFmtId="0" fontId="94" fillId="0" borderId="0" xfId="0" applyFont="1"/>
    <xf numFmtId="0" fontId="73" fillId="0" borderId="0" xfId="0" applyFont="1"/>
    <xf numFmtId="0" fontId="73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89" fillId="0" borderId="2" xfId="0" applyFont="1" applyBorder="1" applyAlignment="1">
      <alignment horizontal="center" vertical="center" wrapText="1"/>
    </xf>
    <xf numFmtId="0" fontId="78" fillId="0" borderId="7" xfId="0" applyFont="1" applyBorder="1" applyAlignment="1">
      <alignment horizontal="center" vertical="center" wrapText="1"/>
    </xf>
    <xf numFmtId="0" fontId="97" fillId="0" borderId="0" xfId="0" applyFont="1"/>
    <xf numFmtId="0" fontId="98" fillId="0" borderId="8" xfId="0" applyFont="1" applyBorder="1"/>
    <xf numFmtId="0" fontId="96" fillId="0" borderId="2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 wrapText="1"/>
    </xf>
    <xf numFmtId="165" fontId="13" fillId="4" borderId="25" xfId="0" applyNumberFormat="1" applyFont="1" applyFill="1" applyBorder="1" applyAlignment="1">
      <alignment vertical="center"/>
    </xf>
    <xf numFmtId="44" fontId="6" fillId="0" borderId="0" xfId="0" applyNumberFormat="1" applyFont="1"/>
    <xf numFmtId="0" fontId="1" fillId="3" borderId="0" xfId="0" applyFont="1" applyFill="1"/>
    <xf numFmtId="0" fontId="51" fillId="0" borderId="11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44" fontId="51" fillId="0" borderId="12" xfId="0" applyNumberFormat="1" applyFont="1" applyBorder="1" applyAlignment="1">
      <alignment horizontal="center" vertical="center" wrapText="1"/>
    </xf>
    <xf numFmtId="44" fontId="21" fillId="0" borderId="12" xfId="0" applyNumberFormat="1" applyFont="1" applyBorder="1" applyAlignment="1">
      <alignment horizontal="center" vertical="center" wrapText="1"/>
    </xf>
    <xf numFmtId="44" fontId="13" fillId="3" borderId="25" xfId="0" applyNumberFormat="1" applyFont="1" applyFill="1" applyBorder="1" applyAlignment="1">
      <alignment horizontal="center" vertical="center"/>
    </xf>
    <xf numFmtId="165" fontId="18" fillId="0" borderId="29" xfId="0" applyNumberFormat="1" applyFont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1" fillId="3" borderId="43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98" fillId="0" borderId="44" xfId="0" applyFont="1" applyBorder="1" applyAlignment="1">
      <alignment horizontal="center" vertical="center"/>
    </xf>
    <xf numFmtId="165" fontId="50" fillId="0" borderId="0" xfId="0" applyNumberFormat="1" applyFont="1"/>
    <xf numFmtId="44" fontId="13" fillId="0" borderId="19" xfId="0" applyNumberFormat="1" applyFont="1" applyBorder="1" applyAlignment="1">
      <alignment horizontal="center" vertical="center"/>
    </xf>
    <xf numFmtId="44" fontId="85" fillId="3" borderId="33" xfId="0" applyNumberFormat="1" applyFont="1" applyFill="1" applyBorder="1" applyAlignment="1">
      <alignment horizontal="center" vertical="center"/>
    </xf>
    <xf numFmtId="165" fontId="85" fillId="0" borderId="18" xfId="0" applyNumberFormat="1" applyFont="1" applyBorder="1" applyAlignment="1">
      <alignment horizontal="center"/>
    </xf>
    <xf numFmtId="0" fontId="99" fillId="0" borderId="0" xfId="0" applyFont="1"/>
    <xf numFmtId="0" fontId="19" fillId="3" borderId="17" xfId="0" applyFont="1" applyFill="1" applyBorder="1" applyAlignment="1">
      <alignment horizontal="center" vertical="center" wrapText="1"/>
    </xf>
    <xf numFmtId="0" fontId="51" fillId="2" borderId="5" xfId="0" applyFont="1" applyFill="1" applyBorder="1"/>
    <xf numFmtId="0" fontId="49" fillId="3" borderId="5" xfId="0" applyFont="1" applyFill="1" applyBorder="1"/>
    <xf numFmtId="0" fontId="22" fillId="0" borderId="22" xfId="0" applyFont="1" applyBorder="1" applyAlignment="1">
      <alignment horizontal="center" vertical="center"/>
    </xf>
    <xf numFmtId="165" fontId="27" fillId="4" borderId="7" xfId="0" applyNumberFormat="1" applyFont="1" applyFill="1" applyBorder="1" applyAlignment="1">
      <alignment vertical="center"/>
    </xf>
    <xf numFmtId="165" fontId="27" fillId="3" borderId="23" xfId="0" applyNumberFormat="1" applyFont="1" applyFill="1" applyBorder="1" applyAlignment="1">
      <alignment vertical="center"/>
    </xf>
    <xf numFmtId="44" fontId="28" fillId="3" borderId="25" xfId="0" applyNumberFormat="1" applyFont="1" applyFill="1" applyBorder="1" applyAlignment="1">
      <alignment horizontal="center" vertical="center"/>
    </xf>
    <xf numFmtId="44" fontId="51" fillId="3" borderId="39" xfId="0" applyNumberFormat="1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51" fillId="0" borderId="0" xfId="0" applyFont="1" applyAlignment="1">
      <alignment horizontal="center"/>
    </xf>
    <xf numFmtId="165" fontId="52" fillId="0" borderId="18" xfId="0" applyNumberFormat="1" applyFont="1" applyBorder="1" applyAlignment="1">
      <alignment vertical="center"/>
    </xf>
    <xf numFmtId="165" fontId="27" fillId="3" borderId="33" xfId="0" applyNumberFormat="1" applyFont="1" applyFill="1" applyBorder="1" applyAlignment="1">
      <alignment vertical="center"/>
    </xf>
    <xf numFmtId="165" fontId="7" fillId="0" borderId="44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0" fillId="0" borderId="16" xfId="0" applyFont="1" applyBorder="1" applyAlignment="1">
      <alignment horizontal="center" vertical="center"/>
    </xf>
    <xf numFmtId="0" fontId="100" fillId="0" borderId="10" xfId="0" applyFont="1" applyBorder="1" applyAlignment="1">
      <alignment horizontal="center" vertical="center"/>
    </xf>
    <xf numFmtId="165" fontId="27" fillId="0" borderId="19" xfId="0" applyNumberFormat="1" applyFont="1" applyBorder="1" applyAlignment="1">
      <alignment vertical="center"/>
    </xf>
    <xf numFmtId="165" fontId="27" fillId="0" borderId="8" xfId="0" applyNumberFormat="1" applyFont="1" applyBorder="1" applyAlignment="1">
      <alignment vertical="center"/>
    </xf>
    <xf numFmtId="0" fontId="22" fillId="3" borderId="3" xfId="0" applyFont="1" applyFill="1" applyBorder="1" applyAlignment="1">
      <alignment horizontal="center" vertical="center"/>
    </xf>
    <xf numFmtId="44" fontId="13" fillId="3" borderId="3" xfId="0" applyNumberFormat="1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44" fontId="22" fillId="3" borderId="3" xfId="0" applyNumberFormat="1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 wrapText="1"/>
    </xf>
    <xf numFmtId="0" fontId="59" fillId="3" borderId="17" xfId="0" applyFont="1" applyFill="1" applyBorder="1" applyAlignment="1">
      <alignment horizontal="center" vertical="center" wrapText="1"/>
    </xf>
    <xf numFmtId="0" fontId="54" fillId="3" borderId="3" xfId="0" applyFont="1" applyFill="1" applyBorder="1" applyAlignment="1">
      <alignment horizontal="center" vertical="center" wrapText="1"/>
    </xf>
    <xf numFmtId="44" fontId="13" fillId="3" borderId="24" xfId="0" applyNumberFormat="1" applyFont="1" applyFill="1" applyBorder="1" applyAlignment="1">
      <alignment horizontal="center" vertical="center"/>
    </xf>
    <xf numFmtId="0" fontId="59" fillId="3" borderId="3" xfId="0" applyFont="1" applyFill="1" applyBorder="1" applyAlignment="1">
      <alignment horizontal="center" vertical="center" wrapText="1"/>
    </xf>
    <xf numFmtId="44" fontId="27" fillId="3" borderId="12" xfId="0" applyNumberFormat="1" applyFont="1" applyFill="1" applyBorder="1" applyAlignment="1">
      <alignment horizontal="center" vertical="center"/>
    </xf>
    <xf numFmtId="165" fontId="27" fillId="4" borderId="12" xfId="0" applyNumberFormat="1" applyFont="1" applyFill="1" applyBorder="1" applyAlignment="1">
      <alignment horizontal="center" vertical="center"/>
    </xf>
    <xf numFmtId="0" fontId="59" fillId="3" borderId="24" xfId="0" applyFont="1" applyFill="1" applyBorder="1" applyAlignment="1">
      <alignment horizontal="center" vertical="center" wrapText="1"/>
    </xf>
    <xf numFmtId="44" fontId="67" fillId="5" borderId="19" xfId="0" applyNumberFormat="1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 wrapText="1"/>
    </xf>
    <xf numFmtId="44" fontId="13" fillId="3" borderId="25" xfId="0" applyNumberFormat="1" applyFont="1" applyFill="1" applyBorder="1" applyAlignment="1">
      <alignment vertical="center"/>
    </xf>
    <xf numFmtId="0" fontId="27" fillId="3" borderId="19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4" fontId="27" fillId="3" borderId="7" xfId="0" applyNumberFormat="1" applyFont="1" applyFill="1" applyBorder="1" applyAlignment="1">
      <alignment vertical="center"/>
    </xf>
    <xf numFmtId="44" fontId="27" fillId="3" borderId="17" xfId="0" applyNumberFormat="1" applyFont="1" applyFill="1" applyBorder="1" applyAlignment="1">
      <alignment vertical="center"/>
    </xf>
    <xf numFmtId="0" fontId="59" fillId="3" borderId="25" xfId="0" applyFont="1" applyFill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44" fontId="31" fillId="3" borderId="30" xfId="0" applyNumberFormat="1" applyFont="1" applyFill="1" applyBorder="1" applyAlignment="1">
      <alignment horizontal="center" vertical="center"/>
    </xf>
    <xf numFmtId="0" fontId="53" fillId="3" borderId="35" xfId="0" applyFont="1" applyFill="1" applyBorder="1" applyAlignment="1">
      <alignment horizontal="center" vertical="center"/>
    </xf>
    <xf numFmtId="0" fontId="54" fillId="3" borderId="19" xfId="0" applyFont="1" applyFill="1" applyBorder="1" applyAlignment="1">
      <alignment horizontal="center" vertical="center" wrapText="1"/>
    </xf>
    <xf numFmtId="44" fontId="63" fillId="3" borderId="8" xfId="0" applyNumberFormat="1" applyFont="1" applyFill="1" applyBorder="1" applyAlignment="1">
      <alignment horizontal="center" vertical="center"/>
    </xf>
    <xf numFmtId="44" fontId="63" fillId="3" borderId="5" xfId="0" applyNumberFormat="1" applyFont="1" applyFill="1" applyBorder="1" applyAlignment="1">
      <alignment horizontal="center" vertical="center"/>
    </xf>
    <xf numFmtId="0" fontId="51" fillId="0" borderId="12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49" fillId="3" borderId="23" xfId="0" applyFont="1" applyFill="1" applyBorder="1"/>
    <xf numFmtId="165" fontId="32" fillId="0" borderId="12" xfId="0" applyNumberFormat="1" applyFont="1" applyBorder="1" applyAlignment="1">
      <alignment vertical="center"/>
    </xf>
    <xf numFmtId="0" fontId="51" fillId="0" borderId="6" xfId="0" applyFont="1" applyBorder="1" applyAlignment="1">
      <alignment horizontal="center" vertical="center"/>
    </xf>
    <xf numFmtId="0" fontId="21" fillId="3" borderId="46" xfId="0" applyFont="1" applyFill="1" applyBorder="1" applyAlignment="1">
      <alignment horizontal="center" vertical="center"/>
    </xf>
    <xf numFmtId="0" fontId="86" fillId="3" borderId="41" xfId="0" applyFont="1" applyFill="1" applyBorder="1" applyAlignment="1">
      <alignment horizontal="center" vertical="center"/>
    </xf>
    <xf numFmtId="0" fontId="86" fillId="3" borderId="47" xfId="0" applyFont="1" applyFill="1" applyBorder="1" applyAlignment="1">
      <alignment horizontal="center" vertical="center"/>
    </xf>
    <xf numFmtId="44" fontId="27" fillId="3" borderId="24" xfId="0" applyNumberFormat="1" applyFont="1" applyFill="1" applyBorder="1" applyAlignment="1">
      <alignment vertical="center"/>
    </xf>
    <xf numFmtId="165" fontId="27" fillId="0" borderId="17" xfId="0" applyNumberFormat="1" applyFont="1" applyBorder="1" applyAlignment="1">
      <alignment vertical="center"/>
    </xf>
    <xf numFmtId="165" fontId="27" fillId="3" borderId="48" xfId="0" applyNumberFormat="1" applyFont="1" applyFill="1" applyBorder="1" applyAlignment="1">
      <alignment vertical="center"/>
    </xf>
    <xf numFmtId="165" fontId="67" fillId="3" borderId="17" xfId="0" applyNumberFormat="1" applyFont="1" applyFill="1" applyBorder="1" applyAlignment="1">
      <alignment horizontal="center" vertical="center"/>
    </xf>
    <xf numFmtId="165" fontId="27" fillId="3" borderId="46" xfId="0" applyNumberFormat="1" applyFont="1" applyFill="1" applyBorder="1" applyAlignment="1">
      <alignment vertical="center"/>
    </xf>
    <xf numFmtId="0" fontId="52" fillId="3" borderId="16" xfId="0" applyFont="1" applyFill="1" applyBorder="1" applyAlignment="1">
      <alignment horizontal="center" vertical="center"/>
    </xf>
    <xf numFmtId="165" fontId="31" fillId="5" borderId="17" xfId="0" applyNumberFormat="1" applyFont="1" applyFill="1" applyBorder="1" applyAlignment="1">
      <alignment horizontal="center" vertical="center"/>
    </xf>
    <xf numFmtId="165" fontId="101" fillId="0" borderId="3" xfId="0" applyNumberFormat="1" applyFont="1" applyBorder="1" applyAlignment="1">
      <alignment horizontal="center" vertical="center"/>
    </xf>
    <xf numFmtId="165" fontId="38" fillId="0" borderId="3" xfId="0" applyNumberFormat="1" applyFont="1" applyBorder="1" applyAlignment="1">
      <alignment horizontal="center" vertical="center"/>
    </xf>
    <xf numFmtId="44" fontId="38" fillId="0" borderId="3" xfId="0" applyNumberFormat="1" applyFont="1" applyBorder="1" applyAlignment="1">
      <alignment horizontal="center" vertical="center"/>
    </xf>
    <xf numFmtId="44" fontId="38" fillId="3" borderId="19" xfId="0" applyNumberFormat="1" applyFont="1" applyFill="1" applyBorder="1" applyAlignment="1">
      <alignment horizontal="center" vertical="center"/>
    </xf>
    <xf numFmtId="165" fontId="101" fillId="0" borderId="19" xfId="0" applyNumberFormat="1" applyFont="1" applyBorder="1" applyAlignment="1">
      <alignment horizontal="center" vertical="center"/>
    </xf>
    <xf numFmtId="165" fontId="38" fillId="0" borderId="19" xfId="0" applyNumberFormat="1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165" fontId="53" fillId="0" borderId="17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44" fontId="27" fillId="0" borderId="19" xfId="0" applyNumberFormat="1" applyFont="1" applyBorder="1" applyAlignment="1">
      <alignment horizontal="center" vertical="center"/>
    </xf>
    <xf numFmtId="165" fontId="55" fillId="0" borderId="19" xfId="0" applyNumberFormat="1" applyFont="1" applyBorder="1" applyAlignment="1">
      <alignment vertical="center"/>
    </xf>
    <xf numFmtId="165" fontId="55" fillId="0" borderId="3" xfId="0" applyNumberFormat="1" applyFont="1" applyBorder="1" applyAlignment="1">
      <alignment vertical="center"/>
    </xf>
    <xf numFmtId="0" fontId="59" fillId="0" borderId="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4" fontId="27" fillId="0" borderId="24" xfId="0" applyNumberFormat="1" applyFont="1" applyBorder="1" applyAlignment="1">
      <alignment vertical="center"/>
    </xf>
    <xf numFmtId="165" fontId="27" fillId="0" borderId="24" xfId="0" applyNumberFormat="1" applyFont="1" applyBorder="1" applyAlignment="1">
      <alignment vertical="center"/>
    </xf>
    <xf numFmtId="0" fontId="95" fillId="0" borderId="33" xfId="0" applyFont="1" applyBorder="1" applyAlignment="1">
      <alignment horizontal="center" vertical="center"/>
    </xf>
    <xf numFmtId="44" fontId="27" fillId="0" borderId="19" xfId="0" applyNumberFormat="1" applyFont="1" applyBorder="1" applyAlignment="1">
      <alignment vertical="center"/>
    </xf>
    <xf numFmtId="0" fontId="75" fillId="0" borderId="27" xfId="0" applyFont="1" applyBorder="1" applyAlignment="1">
      <alignment horizontal="center" vertical="center"/>
    </xf>
    <xf numFmtId="44" fontId="13" fillId="0" borderId="3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65" fontId="13" fillId="0" borderId="19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165" fontId="99" fillId="0" borderId="0" xfId="0" applyNumberFormat="1" applyFont="1"/>
    <xf numFmtId="0" fontId="90" fillId="0" borderId="0" xfId="0" applyFont="1"/>
    <xf numFmtId="0" fontId="85" fillId="3" borderId="27" xfId="0" applyFont="1" applyFill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/>
    </xf>
    <xf numFmtId="165" fontId="18" fillId="0" borderId="8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165" fontId="38" fillId="3" borderId="7" xfId="0" applyNumberFormat="1" applyFont="1" applyFill="1" applyBorder="1" applyAlignment="1">
      <alignment horizontal="center" vertical="center"/>
    </xf>
    <xf numFmtId="165" fontId="38" fillId="4" borderId="7" xfId="0" applyNumberFormat="1" applyFont="1" applyFill="1" applyBorder="1" applyAlignment="1">
      <alignment horizontal="center" vertical="center"/>
    </xf>
    <xf numFmtId="0" fontId="21" fillId="3" borderId="52" xfId="0" applyFont="1" applyFill="1" applyBorder="1" applyAlignment="1">
      <alignment horizontal="center" vertical="center"/>
    </xf>
    <xf numFmtId="44" fontId="31" fillId="3" borderId="19" xfId="0" applyNumberFormat="1" applyFont="1" applyFill="1" applyBorder="1" applyAlignment="1">
      <alignment horizontal="center" vertical="center" wrapText="1"/>
    </xf>
    <xf numFmtId="165" fontId="38" fillId="3" borderId="19" xfId="0" applyNumberFormat="1" applyFont="1" applyFill="1" applyBorder="1" applyAlignment="1">
      <alignment horizontal="center" vertical="center"/>
    </xf>
    <xf numFmtId="165" fontId="101" fillId="4" borderId="19" xfId="0" applyNumberFormat="1" applyFont="1" applyFill="1" applyBorder="1" applyAlignment="1">
      <alignment horizontal="center" vertical="center"/>
    </xf>
    <xf numFmtId="165" fontId="101" fillId="3" borderId="19" xfId="0" applyNumberFormat="1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165" fontId="8" fillId="0" borderId="0" xfId="0" applyNumberFormat="1" applyFont="1"/>
    <xf numFmtId="0" fontId="103" fillId="0" borderId="27" xfId="0" applyFont="1" applyBorder="1" applyAlignment="1">
      <alignment horizontal="center" vertical="center"/>
    </xf>
    <xf numFmtId="44" fontId="104" fillId="3" borderId="24" xfId="0" applyNumberFormat="1" applyFont="1" applyFill="1" applyBorder="1" applyAlignment="1">
      <alignment horizontal="center" vertical="center"/>
    </xf>
    <xf numFmtId="165" fontId="104" fillId="4" borderId="24" xfId="0" applyNumberFormat="1" applyFont="1" applyFill="1" applyBorder="1" applyAlignment="1">
      <alignment horizontal="center" vertical="center"/>
    </xf>
    <xf numFmtId="165" fontId="104" fillId="3" borderId="24" xfId="0" applyNumberFormat="1" applyFont="1" applyFill="1" applyBorder="1" applyAlignment="1">
      <alignment horizontal="center" vertical="center"/>
    </xf>
    <xf numFmtId="165" fontId="104" fillId="0" borderId="24" xfId="0" applyNumberFormat="1" applyFont="1" applyBorder="1" applyAlignment="1">
      <alignment horizontal="center" vertical="center"/>
    </xf>
    <xf numFmtId="44" fontId="104" fillId="3" borderId="3" xfId="0" applyNumberFormat="1" applyFont="1" applyFill="1" applyBorder="1" applyAlignment="1">
      <alignment horizontal="center" vertical="center"/>
    </xf>
    <xf numFmtId="165" fontId="104" fillId="4" borderId="3" xfId="0" applyNumberFormat="1" applyFont="1" applyFill="1" applyBorder="1" applyAlignment="1">
      <alignment horizontal="center" vertical="center"/>
    </xf>
    <xf numFmtId="165" fontId="104" fillId="3" borderId="3" xfId="0" applyNumberFormat="1" applyFont="1" applyFill="1" applyBorder="1" applyAlignment="1">
      <alignment horizontal="center" vertical="center"/>
    </xf>
    <xf numFmtId="165" fontId="104" fillId="0" borderId="3" xfId="0" applyNumberFormat="1" applyFont="1" applyBorder="1" applyAlignment="1">
      <alignment horizontal="center" vertical="center"/>
    </xf>
    <xf numFmtId="44" fontId="104" fillId="3" borderId="17" xfId="0" applyNumberFormat="1" applyFont="1" applyFill="1" applyBorder="1" applyAlignment="1">
      <alignment horizontal="center" vertical="center"/>
    </xf>
    <xf numFmtId="165" fontId="104" fillId="4" borderId="17" xfId="0" applyNumberFormat="1" applyFont="1" applyFill="1" applyBorder="1" applyAlignment="1">
      <alignment horizontal="center" vertical="center"/>
    </xf>
    <xf numFmtId="165" fontId="104" fillId="3" borderId="17" xfId="0" applyNumberFormat="1" applyFont="1" applyFill="1" applyBorder="1" applyAlignment="1">
      <alignment horizontal="center" vertical="center"/>
    </xf>
    <xf numFmtId="165" fontId="104" fillId="0" borderId="17" xfId="0" applyNumberFormat="1" applyFont="1" applyBorder="1" applyAlignment="1">
      <alignment horizontal="center" vertical="center"/>
    </xf>
    <xf numFmtId="165" fontId="105" fillId="3" borderId="19" xfId="0" applyNumberFormat="1" applyFont="1" applyFill="1" applyBorder="1" applyAlignment="1">
      <alignment horizontal="center" vertical="center"/>
    </xf>
    <xf numFmtId="165" fontId="105" fillId="3" borderId="19" xfId="0" applyNumberFormat="1" applyFont="1" applyFill="1" applyBorder="1" applyAlignment="1">
      <alignment vertical="center"/>
    </xf>
    <xf numFmtId="165" fontId="105" fillId="0" borderId="19" xfId="0" applyNumberFormat="1" applyFont="1" applyBorder="1" applyAlignment="1">
      <alignment vertical="center"/>
    </xf>
    <xf numFmtId="165" fontId="105" fillId="3" borderId="3" xfId="0" applyNumberFormat="1" applyFont="1" applyFill="1" applyBorder="1" applyAlignment="1">
      <alignment horizontal="center" vertical="center"/>
    </xf>
    <xf numFmtId="165" fontId="105" fillId="3" borderId="3" xfId="0" applyNumberFormat="1" applyFont="1" applyFill="1" applyBorder="1" applyAlignment="1">
      <alignment vertical="center"/>
    </xf>
    <xf numFmtId="44" fontId="105" fillId="3" borderId="3" xfId="0" applyNumberFormat="1" applyFont="1" applyFill="1" applyBorder="1" applyAlignment="1">
      <alignment vertical="center"/>
    </xf>
    <xf numFmtId="165" fontId="105" fillId="0" borderId="3" xfId="0" applyNumberFormat="1" applyFont="1" applyBorder="1" applyAlignment="1">
      <alignment vertical="center"/>
    </xf>
    <xf numFmtId="44" fontId="106" fillId="3" borderId="3" xfId="0" applyNumberFormat="1" applyFont="1" applyFill="1" applyBorder="1" applyAlignment="1">
      <alignment horizontal="center" vertical="center"/>
    </xf>
    <xf numFmtId="165" fontId="106" fillId="4" borderId="3" xfId="0" applyNumberFormat="1" applyFont="1" applyFill="1" applyBorder="1" applyAlignment="1">
      <alignment horizontal="center" vertical="center"/>
    </xf>
    <xf numFmtId="165" fontId="106" fillId="3" borderId="3" xfId="0" applyNumberFormat="1" applyFont="1" applyFill="1" applyBorder="1" applyAlignment="1">
      <alignment horizontal="center" vertical="center"/>
    </xf>
    <xf numFmtId="44" fontId="106" fillId="3" borderId="7" xfId="0" applyNumberFormat="1" applyFont="1" applyFill="1" applyBorder="1" applyAlignment="1">
      <alignment horizontal="center" vertical="center"/>
    </xf>
    <xf numFmtId="165" fontId="106" fillId="4" borderId="7" xfId="0" applyNumberFormat="1" applyFont="1" applyFill="1" applyBorder="1" applyAlignment="1">
      <alignment horizontal="center" vertical="center"/>
    </xf>
    <xf numFmtId="165" fontId="105" fillId="3" borderId="7" xfId="0" applyNumberFormat="1" applyFont="1" applyFill="1" applyBorder="1" applyAlignment="1">
      <alignment vertical="center"/>
    </xf>
    <xf numFmtId="165" fontId="105" fillId="0" borderId="7" xfId="0" applyNumberFormat="1" applyFont="1" applyBorder="1" applyAlignment="1">
      <alignment vertical="center"/>
    </xf>
    <xf numFmtId="44" fontId="104" fillId="0" borderId="19" xfId="0" applyNumberFormat="1" applyFont="1" applyBorder="1" applyAlignment="1">
      <alignment vertical="center"/>
    </xf>
    <xf numFmtId="44" fontId="107" fillId="3" borderId="3" xfId="0" applyNumberFormat="1" applyFont="1" applyFill="1" applyBorder="1" applyAlignment="1">
      <alignment vertical="center"/>
    </xf>
    <xf numFmtId="165" fontId="107" fillId="4" borderId="19" xfId="0" applyNumberFormat="1" applyFont="1" applyFill="1" applyBorder="1" applyAlignment="1">
      <alignment vertical="center"/>
    </xf>
    <xf numFmtId="165" fontId="107" fillId="4" borderId="26" xfId="0" applyNumberFormat="1" applyFont="1" applyFill="1" applyBorder="1" applyAlignment="1">
      <alignment vertical="center"/>
    </xf>
    <xf numFmtId="44" fontId="108" fillId="0" borderId="3" xfId="0" applyNumberFormat="1" applyFont="1" applyBorder="1" applyAlignment="1">
      <alignment vertical="center"/>
    </xf>
    <xf numFmtId="44" fontId="109" fillId="4" borderId="3" xfId="0" applyNumberFormat="1" applyFont="1" applyFill="1" applyBorder="1" applyAlignment="1">
      <alignment vertical="center"/>
    </xf>
    <xf numFmtId="44" fontId="110" fillId="3" borderId="19" xfId="0" applyNumberFormat="1" applyFont="1" applyFill="1" applyBorder="1" applyAlignment="1">
      <alignment vertical="center"/>
    </xf>
    <xf numFmtId="44" fontId="110" fillId="0" borderId="19" xfId="0" applyNumberFormat="1" applyFont="1" applyBorder="1" applyAlignment="1">
      <alignment vertical="center"/>
    </xf>
    <xf numFmtId="44" fontId="42" fillId="0" borderId="12" xfId="0" applyNumberFormat="1" applyFont="1" applyBorder="1" applyAlignment="1">
      <alignment vertical="center"/>
    </xf>
    <xf numFmtId="165" fontId="45" fillId="0" borderId="3" xfId="0" applyNumberFormat="1" applyFont="1" applyBorder="1" applyAlignment="1">
      <alignment horizontal="center" vertical="center"/>
    </xf>
    <xf numFmtId="165" fontId="45" fillId="0" borderId="3" xfId="0" applyNumberFormat="1" applyFont="1" applyBorder="1" applyAlignment="1">
      <alignment vertical="center"/>
    </xf>
    <xf numFmtId="165" fontId="45" fillId="0" borderId="7" xfId="0" applyNumberFormat="1" applyFont="1" applyBorder="1" applyAlignment="1">
      <alignment horizontal="center" vertical="center"/>
    </xf>
    <xf numFmtId="165" fontId="38" fillId="0" borderId="7" xfId="0" applyNumberFormat="1" applyFont="1" applyBorder="1" applyAlignment="1">
      <alignment horizontal="center" vertical="center"/>
    </xf>
    <xf numFmtId="165" fontId="111" fillId="0" borderId="12" xfId="0" applyNumberFormat="1" applyFont="1" applyBorder="1" applyAlignment="1">
      <alignment horizontal="center" vertical="center"/>
    </xf>
    <xf numFmtId="44" fontId="53" fillId="0" borderId="7" xfId="0" applyNumberFormat="1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 wrapText="1"/>
    </xf>
    <xf numFmtId="165" fontId="38" fillId="0" borderId="30" xfId="0" applyNumberFormat="1" applyFont="1" applyBorder="1" applyAlignment="1">
      <alignment vertical="center"/>
    </xf>
    <xf numFmtId="0" fontId="21" fillId="0" borderId="3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44" fontId="10" fillId="6" borderId="12" xfId="0" applyNumberFormat="1" applyFont="1" applyFill="1" applyBorder="1" applyAlignment="1">
      <alignment vertical="center"/>
    </xf>
    <xf numFmtId="0" fontId="17" fillId="6" borderId="20" xfId="0" applyFont="1" applyFill="1" applyBorder="1" applyAlignment="1">
      <alignment horizontal="center" vertical="center" wrapText="1"/>
    </xf>
    <xf numFmtId="44" fontId="112" fillId="0" borderId="17" xfId="0" applyNumberFormat="1" applyFont="1" applyBorder="1" applyAlignment="1">
      <alignment vertical="center"/>
    </xf>
    <xf numFmtId="165" fontId="113" fillId="0" borderId="30" xfId="0" applyNumberFormat="1" applyFont="1" applyBorder="1" applyAlignment="1">
      <alignment vertical="center"/>
    </xf>
    <xf numFmtId="165" fontId="113" fillId="0" borderId="31" xfId="0" applyNumberFormat="1" applyFont="1" applyBorder="1" applyAlignment="1">
      <alignment vertical="center"/>
    </xf>
    <xf numFmtId="165" fontId="112" fillId="0" borderId="17" xfId="0" applyNumberFormat="1" applyFont="1" applyBorder="1" applyAlignment="1">
      <alignment vertical="center"/>
    </xf>
    <xf numFmtId="165" fontId="114" fillId="0" borderId="30" xfId="0" applyNumberFormat="1" applyFont="1" applyBorder="1" applyAlignment="1">
      <alignment horizontal="center" vertical="center"/>
    </xf>
    <xf numFmtId="44" fontId="114" fillId="0" borderId="3" xfId="0" applyNumberFormat="1" applyFont="1" applyBorder="1" applyAlignment="1">
      <alignment horizontal="center" vertical="center"/>
    </xf>
    <xf numFmtId="165" fontId="114" fillId="0" borderId="3" xfId="0" applyNumberFormat="1" applyFont="1" applyBorder="1" applyAlignment="1">
      <alignment horizontal="center" vertical="center"/>
    </xf>
    <xf numFmtId="165" fontId="114" fillId="0" borderId="19" xfId="0" applyNumberFormat="1" applyFont="1" applyBorder="1" applyAlignment="1">
      <alignment horizontal="center" vertical="center"/>
    </xf>
    <xf numFmtId="165" fontId="115" fillId="0" borderId="19" xfId="0" applyNumberFormat="1" applyFont="1" applyBorder="1" applyAlignment="1">
      <alignment horizontal="center" vertical="center"/>
    </xf>
    <xf numFmtId="165" fontId="114" fillId="0" borderId="3" xfId="0" applyNumberFormat="1" applyFont="1" applyBorder="1" applyAlignment="1">
      <alignment vertical="center"/>
    </xf>
    <xf numFmtId="44" fontId="114" fillId="0" borderId="7" xfId="0" applyNumberFormat="1" applyFont="1" applyBorder="1" applyAlignment="1">
      <alignment horizontal="center" vertical="center"/>
    </xf>
    <xf numFmtId="165" fontId="114" fillId="0" borderId="7" xfId="0" applyNumberFormat="1" applyFont="1" applyBorder="1" applyAlignment="1">
      <alignment horizontal="center" vertical="center"/>
    </xf>
    <xf numFmtId="165" fontId="113" fillId="0" borderId="7" xfId="0" applyNumberFormat="1" applyFont="1" applyBorder="1" applyAlignment="1">
      <alignment horizontal="center" vertical="center"/>
    </xf>
    <xf numFmtId="44" fontId="45" fillId="0" borderId="24" xfId="0" applyNumberFormat="1" applyFont="1" applyBorder="1" applyAlignment="1">
      <alignment vertical="center"/>
    </xf>
    <xf numFmtId="165" fontId="45" fillId="0" borderId="24" xfId="0" applyNumberFormat="1" applyFont="1" applyBorder="1" applyAlignment="1">
      <alignment vertical="center"/>
    </xf>
    <xf numFmtId="165" fontId="45" fillId="0" borderId="24" xfId="0" applyNumberFormat="1" applyFont="1" applyBorder="1" applyAlignment="1">
      <alignment horizontal="center" vertical="center"/>
    </xf>
    <xf numFmtId="165" fontId="45" fillId="0" borderId="33" xfId="0" applyNumberFormat="1" applyFont="1" applyBorder="1" applyAlignment="1">
      <alignment horizontal="center" vertical="center"/>
    </xf>
    <xf numFmtId="44" fontId="45" fillId="0" borderId="3" xfId="0" applyNumberFormat="1" applyFont="1" applyBorder="1" applyAlignment="1">
      <alignment vertical="center"/>
    </xf>
    <xf numFmtId="165" fontId="45" fillId="0" borderId="5" xfId="0" applyNumberFormat="1" applyFont="1" applyBorder="1" applyAlignment="1">
      <alignment horizontal="center" vertical="center"/>
    </xf>
    <xf numFmtId="44" fontId="45" fillId="0" borderId="45" xfId="0" applyNumberFormat="1" applyFont="1" applyBorder="1" applyAlignment="1">
      <alignment vertical="center"/>
    </xf>
    <xf numFmtId="165" fontId="45" fillId="0" borderId="19" xfId="0" applyNumberFormat="1" applyFont="1" applyBorder="1" applyAlignment="1">
      <alignment vertical="center"/>
    </xf>
    <xf numFmtId="165" fontId="45" fillId="0" borderId="26" xfId="0" applyNumberFormat="1" applyFont="1" applyBorder="1" applyAlignment="1">
      <alignment vertical="center"/>
    </xf>
    <xf numFmtId="44" fontId="45" fillId="3" borderId="17" xfId="0" applyNumberFormat="1" applyFont="1" applyFill="1" applyBorder="1" applyAlignment="1">
      <alignment vertical="center"/>
    </xf>
    <xf numFmtId="165" fontId="45" fillId="4" borderId="17" xfId="0" applyNumberFormat="1" applyFont="1" applyFill="1" applyBorder="1" applyAlignment="1">
      <alignment vertical="center"/>
    </xf>
    <xf numFmtId="165" fontId="45" fillId="0" borderId="17" xfId="0" applyNumberFormat="1" applyFont="1" applyBorder="1" applyAlignment="1">
      <alignment horizontal="center" vertical="center"/>
    </xf>
    <xf numFmtId="165" fontId="38" fillId="0" borderId="17" xfId="0" applyNumberFormat="1" applyFont="1" applyBorder="1" applyAlignment="1">
      <alignment horizontal="center" vertical="center"/>
    </xf>
    <xf numFmtId="165" fontId="45" fillId="0" borderId="18" xfId="0" applyNumberFormat="1" applyFont="1" applyBorder="1" applyAlignment="1">
      <alignment horizontal="center" vertical="center"/>
    </xf>
    <xf numFmtId="44" fontId="38" fillId="0" borderId="7" xfId="0" applyNumberFormat="1" applyFont="1" applyBorder="1" applyAlignment="1">
      <alignment horizontal="center" vertical="center" wrapText="1"/>
    </xf>
    <xf numFmtId="44" fontId="45" fillId="0" borderId="7" xfId="0" applyNumberFormat="1" applyFont="1" applyBorder="1" applyAlignment="1">
      <alignment vertical="center"/>
    </xf>
    <xf numFmtId="0" fontId="60" fillId="0" borderId="24" xfId="0" applyFont="1" applyBorder="1" applyAlignment="1">
      <alignment horizontal="center" vertical="center" wrapText="1"/>
    </xf>
    <xf numFmtId="44" fontId="60" fillId="0" borderId="24" xfId="0" applyNumberFormat="1" applyFont="1" applyBorder="1" applyAlignment="1">
      <alignment vertical="center"/>
    </xf>
    <xf numFmtId="165" fontId="101" fillId="0" borderId="24" xfId="0" applyNumberFormat="1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 wrapText="1"/>
    </xf>
    <xf numFmtId="44" fontId="60" fillId="0" borderId="3" xfId="0" applyNumberFormat="1" applyFont="1" applyBorder="1" applyAlignment="1">
      <alignment vertical="center"/>
    </xf>
    <xf numFmtId="0" fontId="38" fillId="0" borderId="3" xfId="0" applyFont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165" fontId="60" fillId="0" borderId="17" xfId="0" applyNumberFormat="1" applyFont="1" applyBorder="1" applyAlignment="1">
      <alignment horizontal="center" vertical="center"/>
    </xf>
    <xf numFmtId="165" fontId="101" fillId="0" borderId="17" xfId="0" applyNumberFormat="1" applyFont="1" applyBorder="1" applyAlignment="1">
      <alignment horizontal="center" vertical="center"/>
    </xf>
    <xf numFmtId="44" fontId="45" fillId="0" borderId="17" xfId="0" applyNumberFormat="1" applyFont="1" applyBorder="1" applyAlignment="1">
      <alignment vertical="center"/>
    </xf>
    <xf numFmtId="165" fontId="40" fillId="0" borderId="30" xfId="0" applyNumberFormat="1" applyFont="1" applyBorder="1" applyAlignment="1">
      <alignment horizontal="center" vertical="center"/>
    </xf>
    <xf numFmtId="0" fontId="112" fillId="3" borderId="24" xfId="0" applyFont="1" applyFill="1" applyBorder="1" applyAlignment="1">
      <alignment horizontal="center" vertical="center" wrapText="1"/>
    </xf>
    <xf numFmtId="44" fontId="114" fillId="3" borderId="24" xfId="0" applyNumberFormat="1" applyFont="1" applyFill="1" applyBorder="1" applyAlignment="1">
      <alignment horizontal="center" vertical="center"/>
    </xf>
    <xf numFmtId="44" fontId="117" fillId="3" borderId="24" xfId="0" applyNumberFormat="1" applyFont="1" applyFill="1" applyBorder="1" applyAlignment="1">
      <alignment horizontal="center" vertical="center"/>
    </xf>
    <xf numFmtId="44" fontId="117" fillId="0" borderId="24" xfId="0" applyNumberFormat="1" applyFont="1" applyBorder="1" applyAlignment="1">
      <alignment horizontal="center" vertical="center"/>
    </xf>
    <xf numFmtId="165" fontId="117" fillId="0" borderId="24" xfId="0" applyNumberFormat="1" applyFont="1" applyBorder="1" applyAlignment="1">
      <alignment vertical="center"/>
    </xf>
    <xf numFmtId="0" fontId="113" fillId="3" borderId="3" xfId="0" applyFont="1" applyFill="1" applyBorder="1" applyAlignment="1">
      <alignment horizontal="center" vertical="center" wrapText="1"/>
    </xf>
    <xf numFmtId="44" fontId="114" fillId="3" borderId="3" xfId="0" applyNumberFormat="1" applyFont="1" applyFill="1" applyBorder="1" applyAlignment="1">
      <alignment horizontal="center" vertical="center"/>
    </xf>
    <xf numFmtId="165" fontId="114" fillId="5" borderId="3" xfId="0" applyNumberFormat="1" applyFont="1" applyFill="1" applyBorder="1" applyAlignment="1">
      <alignment vertical="center"/>
    </xf>
    <xf numFmtId="165" fontId="114" fillId="4" borderId="3" xfId="0" applyNumberFormat="1" applyFont="1" applyFill="1" applyBorder="1" applyAlignment="1">
      <alignment horizontal="center" vertical="center"/>
    </xf>
    <xf numFmtId="44" fontId="114" fillId="0" borderId="3" xfId="0" applyNumberFormat="1" applyFont="1" applyBorder="1" applyAlignment="1">
      <alignment vertical="center"/>
    </xf>
    <xf numFmtId="165" fontId="117" fillId="0" borderId="3" xfId="0" applyNumberFormat="1" applyFont="1" applyBorder="1" applyAlignment="1">
      <alignment vertical="center"/>
    </xf>
    <xf numFmtId="44" fontId="113" fillId="3" borderId="3" xfId="0" applyNumberFormat="1" applyFont="1" applyFill="1" applyBorder="1" applyAlignment="1">
      <alignment horizontal="center" vertical="center" wrapText="1"/>
    </xf>
    <xf numFmtId="165" fontId="114" fillId="3" borderId="3" xfId="0" applyNumberFormat="1" applyFont="1" applyFill="1" applyBorder="1" applyAlignment="1">
      <alignment horizontal="center" vertical="center"/>
    </xf>
    <xf numFmtId="165" fontId="114" fillId="5" borderId="3" xfId="0" applyNumberFormat="1" applyFont="1" applyFill="1" applyBorder="1" applyAlignment="1">
      <alignment horizontal="center" vertical="center"/>
    </xf>
    <xf numFmtId="44" fontId="113" fillId="3" borderId="17" xfId="0" applyNumberFormat="1" applyFont="1" applyFill="1" applyBorder="1" applyAlignment="1">
      <alignment horizontal="center" vertical="center" wrapText="1"/>
    </xf>
    <xf numFmtId="165" fontId="114" fillId="3" borderId="17" xfId="0" applyNumberFormat="1" applyFont="1" applyFill="1" applyBorder="1" applyAlignment="1">
      <alignment horizontal="center" vertical="center"/>
    </xf>
    <xf numFmtId="165" fontId="114" fillId="4" borderId="17" xfId="0" applyNumberFormat="1" applyFont="1" applyFill="1" applyBorder="1" applyAlignment="1">
      <alignment horizontal="center" vertical="center"/>
    </xf>
    <xf numFmtId="44" fontId="114" fillId="0" borderId="17" xfId="0" applyNumberFormat="1" applyFont="1" applyBorder="1" applyAlignment="1">
      <alignment vertical="center"/>
    </xf>
    <xf numFmtId="165" fontId="114" fillId="0" borderId="17" xfId="0" applyNumberFormat="1" applyFont="1" applyBorder="1" applyAlignment="1">
      <alignment vertical="center"/>
    </xf>
    <xf numFmtId="165" fontId="117" fillId="0" borderId="17" xfId="0" applyNumberFormat="1" applyFont="1" applyBorder="1" applyAlignment="1">
      <alignment vertical="center"/>
    </xf>
    <xf numFmtId="44" fontId="112" fillId="3" borderId="19" xfId="0" applyNumberFormat="1" applyFont="1" applyFill="1" applyBorder="1" applyAlignment="1">
      <alignment horizontal="center" vertical="center" wrapText="1"/>
    </xf>
    <xf numFmtId="44" fontId="114" fillId="3" borderId="19" xfId="0" applyNumberFormat="1" applyFont="1" applyFill="1" applyBorder="1" applyAlignment="1">
      <alignment horizontal="center" vertical="center"/>
    </xf>
    <xf numFmtId="165" fontId="117" fillId="0" borderId="19" xfId="0" applyNumberFormat="1" applyFont="1" applyBorder="1" applyAlignment="1">
      <alignment vertical="center"/>
    </xf>
    <xf numFmtId="165" fontId="117" fillId="0" borderId="26" xfId="0" applyNumberFormat="1" applyFont="1" applyBorder="1" applyAlignment="1">
      <alignment horizontal="center" vertical="center"/>
    </xf>
    <xf numFmtId="165" fontId="117" fillId="0" borderId="26" xfId="0" applyNumberFormat="1" applyFont="1" applyBorder="1" applyAlignment="1">
      <alignment vertical="center"/>
    </xf>
    <xf numFmtId="0" fontId="112" fillId="3" borderId="3" xfId="0" applyFont="1" applyFill="1" applyBorder="1" applyAlignment="1">
      <alignment horizontal="center" vertical="center" wrapText="1"/>
    </xf>
    <xf numFmtId="165" fontId="114" fillId="0" borderId="19" xfId="0" applyNumberFormat="1" applyFont="1" applyBorder="1" applyAlignment="1">
      <alignment vertical="center"/>
    </xf>
    <xf numFmtId="165" fontId="114" fillId="0" borderId="26" xfId="0" applyNumberFormat="1" applyFont="1" applyBorder="1" applyAlignment="1">
      <alignment vertical="center"/>
    </xf>
    <xf numFmtId="0" fontId="112" fillId="3" borderId="19" xfId="0" applyFont="1" applyFill="1" applyBorder="1" applyAlignment="1">
      <alignment horizontal="center" vertical="center" wrapText="1"/>
    </xf>
    <xf numFmtId="165" fontId="114" fillId="3" borderId="19" xfId="0" applyNumberFormat="1" applyFont="1" applyFill="1" applyBorder="1" applyAlignment="1">
      <alignment horizontal="center" vertical="center"/>
    </xf>
    <xf numFmtId="165" fontId="117" fillId="0" borderId="19" xfId="0" applyNumberFormat="1" applyFont="1" applyBorder="1" applyAlignment="1">
      <alignment horizontal="center" vertical="center"/>
    </xf>
    <xf numFmtId="165" fontId="114" fillId="0" borderId="42" xfId="0" applyNumberFormat="1" applyFont="1" applyBorder="1" applyAlignment="1">
      <alignment vertical="center"/>
    </xf>
    <xf numFmtId="165" fontId="117" fillId="0" borderId="25" xfId="0" applyNumberFormat="1" applyFont="1" applyBorder="1" applyAlignment="1">
      <alignment vertical="center"/>
    </xf>
    <xf numFmtId="165" fontId="40" fillId="0" borderId="30" xfId="0" applyNumberFormat="1" applyFont="1" applyBorder="1" applyAlignment="1">
      <alignment vertical="center"/>
    </xf>
    <xf numFmtId="44" fontId="53" fillId="0" borderId="3" xfId="0" applyNumberFormat="1" applyFont="1" applyBorder="1" applyAlignment="1">
      <alignment horizontal="center" vertical="center"/>
    </xf>
    <xf numFmtId="165" fontId="53" fillId="0" borderId="3" xfId="0" applyNumberFormat="1" applyFont="1" applyBorder="1" applyAlignment="1">
      <alignment vertical="center"/>
    </xf>
    <xf numFmtId="165" fontId="72" fillId="0" borderId="3" xfId="0" applyNumberFormat="1" applyFont="1" applyBorder="1" applyAlignment="1">
      <alignment vertical="center"/>
    </xf>
    <xf numFmtId="165" fontId="53" fillId="0" borderId="7" xfId="0" applyNumberFormat="1" applyFont="1" applyBorder="1" applyAlignment="1">
      <alignment vertical="center"/>
    </xf>
    <xf numFmtId="165" fontId="72" fillId="0" borderId="7" xfId="0" applyNumberFormat="1" applyFont="1" applyBorder="1" applyAlignment="1">
      <alignment vertical="center"/>
    </xf>
    <xf numFmtId="165" fontId="38" fillId="4" borderId="19" xfId="0" applyNumberFormat="1" applyFont="1" applyFill="1" applyBorder="1" applyAlignment="1">
      <alignment horizontal="center" vertical="center"/>
    </xf>
    <xf numFmtId="44" fontId="38" fillId="3" borderId="3" xfId="0" applyNumberFormat="1" applyFont="1" applyFill="1" applyBorder="1" applyAlignment="1">
      <alignment horizontal="center" vertical="center"/>
    </xf>
    <xf numFmtId="165" fontId="38" fillId="4" borderId="3" xfId="0" applyNumberFormat="1" applyFont="1" applyFill="1" applyBorder="1" applyAlignment="1">
      <alignment horizontal="center" vertical="center"/>
    </xf>
    <xf numFmtId="44" fontId="38" fillId="3" borderId="7" xfId="0" applyNumberFormat="1" applyFont="1" applyFill="1" applyBorder="1" applyAlignment="1">
      <alignment horizontal="center" vertical="center"/>
    </xf>
    <xf numFmtId="44" fontId="38" fillId="0" borderId="7" xfId="0" applyNumberFormat="1" applyFont="1" applyBorder="1" applyAlignment="1">
      <alignment vertical="center"/>
    </xf>
    <xf numFmtId="44" fontId="101" fillId="0" borderId="7" xfId="0" applyNumberFormat="1" applyFont="1" applyBorder="1" applyAlignment="1">
      <alignment vertical="center"/>
    </xf>
    <xf numFmtId="165" fontId="101" fillId="3" borderId="7" xfId="0" applyNumberFormat="1" applyFont="1" applyFill="1" applyBorder="1" applyAlignment="1">
      <alignment horizontal="center" vertical="center"/>
    </xf>
    <xf numFmtId="165" fontId="29" fillId="0" borderId="12" xfId="0" applyNumberFormat="1" applyFont="1" applyBorder="1" applyAlignment="1">
      <alignment horizontal="center" vertical="center"/>
    </xf>
    <xf numFmtId="44" fontId="38" fillId="3" borderId="24" xfId="0" applyNumberFormat="1" applyFont="1" applyFill="1" applyBorder="1" applyAlignment="1">
      <alignment horizontal="center" vertical="center"/>
    </xf>
    <xf numFmtId="165" fontId="38" fillId="4" borderId="24" xfId="0" applyNumberFormat="1" applyFont="1" applyFill="1" applyBorder="1" applyAlignment="1">
      <alignment vertical="center"/>
    </xf>
    <xf numFmtId="165" fontId="38" fillId="4" borderId="32" xfId="0" applyNumberFormat="1" applyFont="1" applyFill="1" applyBorder="1" applyAlignment="1">
      <alignment vertical="center"/>
    </xf>
    <xf numFmtId="165" fontId="38" fillId="0" borderId="24" xfId="0" applyNumberFormat="1" applyFont="1" applyBorder="1" applyAlignment="1">
      <alignment horizontal="center" vertical="center"/>
    </xf>
    <xf numFmtId="165" fontId="38" fillId="0" borderId="33" xfId="0" applyNumberFormat="1" applyFont="1" applyBorder="1" applyAlignment="1">
      <alignment horizontal="center" vertical="center"/>
    </xf>
    <xf numFmtId="165" fontId="38" fillId="4" borderId="19" xfId="0" applyNumberFormat="1" applyFont="1" applyFill="1" applyBorder="1" applyAlignment="1">
      <alignment vertical="center"/>
    </xf>
    <xf numFmtId="165" fontId="38" fillId="0" borderId="26" xfId="0" applyNumberFormat="1" applyFont="1" applyBorder="1" applyAlignment="1">
      <alignment vertical="center"/>
    </xf>
    <xf numFmtId="165" fontId="38" fillId="0" borderId="8" xfId="0" applyNumberFormat="1" applyFont="1" applyBorder="1" applyAlignment="1">
      <alignment horizontal="center" vertical="center"/>
    </xf>
    <xf numFmtId="44" fontId="38" fillId="3" borderId="30" xfId="0" applyNumberFormat="1" applyFont="1" applyFill="1" applyBorder="1" applyAlignment="1">
      <alignment horizontal="center" vertical="center"/>
    </xf>
    <xf numFmtId="165" fontId="38" fillId="4" borderId="30" xfId="0" applyNumberFormat="1" applyFont="1" applyFill="1" applyBorder="1" applyAlignment="1">
      <alignment vertical="center"/>
    </xf>
    <xf numFmtId="165" fontId="38" fillId="0" borderId="29" xfId="0" applyNumberFormat="1" applyFont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 wrapText="1"/>
    </xf>
    <xf numFmtId="44" fontId="53" fillId="5" borderId="24" xfId="0" applyNumberFormat="1" applyFont="1" applyFill="1" applyBorder="1" applyAlignment="1">
      <alignment horizontal="center" vertical="center"/>
    </xf>
    <xf numFmtId="165" fontId="27" fillId="4" borderId="24" xfId="0" applyNumberFormat="1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18" fillId="3" borderId="5" xfId="0" applyFont="1" applyFill="1" applyBorder="1" applyAlignment="1">
      <alignment horizontal="center" vertical="center"/>
    </xf>
    <xf numFmtId="165" fontId="53" fillId="0" borderId="3" xfId="0" applyNumberFormat="1" applyFont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44" fontId="27" fillId="3" borderId="12" xfId="0" applyNumberFormat="1" applyFont="1" applyFill="1" applyBorder="1" applyAlignment="1">
      <alignment horizontal="center" vertical="center" wrapText="1"/>
    </xf>
    <xf numFmtId="165" fontId="53" fillId="5" borderId="12" xfId="0" applyNumberFormat="1" applyFont="1" applyFill="1" applyBorder="1" applyAlignment="1">
      <alignment horizontal="center" vertical="center"/>
    </xf>
    <xf numFmtId="44" fontId="81" fillId="3" borderId="12" xfId="0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07" fillId="3" borderId="10" xfId="0" applyFont="1" applyFill="1" applyBorder="1" applyAlignment="1">
      <alignment horizontal="center" vertical="center"/>
    </xf>
    <xf numFmtId="0" fontId="110" fillId="3" borderId="10" xfId="0" applyFont="1" applyFill="1" applyBorder="1" applyAlignment="1">
      <alignment horizontal="center" vertical="center"/>
    </xf>
    <xf numFmtId="0" fontId="121" fillId="3" borderId="3" xfId="0" applyFont="1" applyFill="1" applyBorder="1" applyAlignment="1">
      <alignment horizontal="center" vertical="center" wrapText="1"/>
    </xf>
    <xf numFmtId="44" fontId="121" fillId="3" borderId="3" xfId="0" applyNumberFormat="1" applyFont="1" applyFill="1" applyBorder="1" applyAlignment="1">
      <alignment vertical="center"/>
    </xf>
    <xf numFmtId="44" fontId="107" fillId="4" borderId="3" xfId="0" applyNumberFormat="1" applyFont="1" applyFill="1" applyBorder="1" applyAlignment="1">
      <alignment vertical="center"/>
    </xf>
    <xf numFmtId="44" fontId="107" fillId="4" borderId="3" xfId="0" applyNumberFormat="1" applyFont="1" applyFill="1" applyBorder="1" applyAlignment="1">
      <alignment horizontal="center" vertical="center"/>
    </xf>
    <xf numFmtId="44" fontId="120" fillId="0" borderId="3" xfId="0" applyNumberFormat="1" applyFont="1" applyBorder="1" applyAlignment="1">
      <alignment vertical="center"/>
    </xf>
    <xf numFmtId="44" fontId="107" fillId="0" borderId="3" xfId="0" applyNumberFormat="1" applyFont="1" applyBorder="1" applyAlignment="1">
      <alignment horizontal="center" vertical="center"/>
    </xf>
    <xf numFmtId="44" fontId="110" fillId="0" borderId="3" xfId="0" applyNumberFormat="1" applyFont="1" applyBorder="1" applyAlignment="1">
      <alignment vertical="center"/>
    </xf>
    <xf numFmtId="0" fontId="122" fillId="2" borderId="5" xfId="0" applyFont="1" applyFill="1" applyBorder="1"/>
    <xf numFmtId="0" fontId="121" fillId="0" borderId="3" xfId="0" applyFont="1" applyBorder="1" applyAlignment="1">
      <alignment horizontal="center" vertical="center"/>
    </xf>
    <xf numFmtId="0" fontId="123" fillId="0" borderId="5" xfId="0" applyFont="1" applyBorder="1" applyAlignment="1">
      <alignment horizontal="center" vertical="center" wrapText="1"/>
    </xf>
    <xf numFmtId="0" fontId="107" fillId="3" borderId="22" xfId="0" applyFont="1" applyFill="1" applyBorder="1" applyAlignment="1">
      <alignment horizontal="center" vertical="center"/>
    </xf>
    <xf numFmtId="0" fontId="121" fillId="3" borderId="25" xfId="0" applyFont="1" applyFill="1" applyBorder="1" applyAlignment="1">
      <alignment horizontal="center" vertical="center" wrapText="1"/>
    </xf>
    <xf numFmtId="44" fontId="121" fillId="3" borderId="25" xfId="0" applyNumberFormat="1" applyFont="1" applyFill="1" applyBorder="1" applyAlignment="1">
      <alignment vertical="center"/>
    </xf>
    <xf numFmtId="44" fontId="107" fillId="4" borderId="25" xfId="0" applyNumberFormat="1" applyFont="1" applyFill="1" applyBorder="1" applyAlignment="1">
      <alignment vertical="center"/>
    </xf>
    <xf numFmtId="44" fontId="109" fillId="4" borderId="42" xfId="0" applyNumberFormat="1" applyFont="1" applyFill="1" applyBorder="1" applyAlignment="1">
      <alignment vertical="center"/>
    </xf>
    <xf numFmtId="44" fontId="107" fillId="0" borderId="7" xfId="0" applyNumberFormat="1" applyFont="1" applyBorder="1" applyAlignment="1">
      <alignment horizontal="center" vertical="center"/>
    </xf>
    <xf numFmtId="44" fontId="107" fillId="0" borderId="7" xfId="0" applyNumberFormat="1" applyFont="1" applyBorder="1" applyAlignment="1">
      <alignment vertical="center"/>
    </xf>
    <xf numFmtId="0" fontId="123" fillId="0" borderId="2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166" fontId="27" fillId="0" borderId="24" xfId="1" applyNumberFormat="1" applyFont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 wrapText="1"/>
    </xf>
    <xf numFmtId="44" fontId="27" fillId="3" borderId="17" xfId="0" applyNumberFormat="1" applyFont="1" applyFill="1" applyBorder="1" applyAlignment="1">
      <alignment horizontal="center" vertical="center"/>
    </xf>
    <xf numFmtId="43" fontId="18" fillId="3" borderId="17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165" fontId="55" fillId="3" borderId="24" xfId="0" applyNumberFormat="1" applyFont="1" applyFill="1" applyBorder="1" applyAlignment="1">
      <alignment horizontal="center" vertical="center"/>
    </xf>
    <xf numFmtId="165" fontId="27" fillId="0" borderId="24" xfId="0" applyNumberFormat="1" applyFont="1" applyBorder="1" applyAlignment="1">
      <alignment horizontal="center" vertical="center"/>
    </xf>
    <xf numFmtId="0" fontId="98" fillId="0" borderId="33" xfId="0" applyFont="1" applyBorder="1" applyAlignment="1">
      <alignment horizontal="center" vertical="center"/>
    </xf>
    <xf numFmtId="0" fontId="103" fillId="0" borderId="16" xfId="0" applyFont="1" applyBorder="1" applyAlignment="1">
      <alignment horizontal="center" vertical="center"/>
    </xf>
    <xf numFmtId="44" fontId="53" fillId="5" borderId="17" xfId="0" applyNumberFormat="1" applyFont="1" applyFill="1" applyBorder="1" applyAlignment="1">
      <alignment horizontal="center" vertical="center"/>
    </xf>
    <xf numFmtId="165" fontId="27" fillId="4" borderId="17" xfId="0" applyNumberFormat="1" applyFont="1" applyFill="1" applyBorder="1" applyAlignment="1">
      <alignment horizontal="center" vertical="center"/>
    </xf>
    <xf numFmtId="165" fontId="55" fillId="3" borderId="17" xfId="0" applyNumberFormat="1" applyFont="1" applyFill="1" applyBorder="1" applyAlignment="1">
      <alignment horizontal="center" vertical="center"/>
    </xf>
    <xf numFmtId="0" fontId="98" fillId="0" borderId="18" xfId="0" applyFont="1" applyBorder="1" applyAlignment="1">
      <alignment horizontal="center" vertical="center"/>
    </xf>
    <xf numFmtId="0" fontId="55" fillId="0" borderId="34" xfId="0" applyFont="1" applyBorder="1"/>
    <xf numFmtId="165" fontId="18" fillId="0" borderId="30" xfId="0" applyNumberFormat="1" applyFont="1" applyBorder="1" applyAlignment="1">
      <alignment vertical="center"/>
    </xf>
    <xf numFmtId="44" fontId="110" fillId="3" borderId="3" xfId="0" applyNumberFormat="1" applyFont="1" applyFill="1" applyBorder="1" applyAlignment="1">
      <alignment vertical="center"/>
    </xf>
    <xf numFmtId="44" fontId="104" fillId="0" borderId="3" xfId="0" applyNumberFormat="1" applyFont="1" applyBorder="1" applyAlignment="1">
      <alignment vertical="center"/>
    </xf>
    <xf numFmtId="44" fontId="104" fillId="3" borderId="24" xfId="0" applyNumberFormat="1" applyFont="1" applyFill="1" applyBorder="1" applyAlignment="1">
      <alignment vertical="center"/>
    </xf>
    <xf numFmtId="165" fontId="104" fillId="4" borderId="24" xfId="0" applyNumberFormat="1" applyFont="1" applyFill="1" applyBorder="1" applyAlignment="1">
      <alignment vertical="center"/>
    </xf>
    <xf numFmtId="165" fontId="104" fillId="4" borderId="32" xfId="0" applyNumberFormat="1" applyFont="1" applyFill="1" applyBorder="1" applyAlignment="1">
      <alignment vertical="center"/>
    </xf>
    <xf numFmtId="44" fontId="104" fillId="0" borderId="24" xfId="0" applyNumberFormat="1" applyFont="1" applyBorder="1" applyAlignment="1">
      <alignment vertical="center"/>
    </xf>
    <xf numFmtId="0" fontId="98" fillId="0" borderId="33" xfId="0" applyFont="1" applyBorder="1"/>
    <xf numFmtId="44" fontId="108" fillId="0" borderId="17" xfId="0" applyNumberFormat="1" applyFont="1" applyBorder="1" applyAlignment="1">
      <alignment vertical="center"/>
    </xf>
    <xf numFmtId="44" fontId="109" fillId="4" borderId="17" xfId="0" applyNumberFormat="1" applyFont="1" applyFill="1" applyBorder="1" applyAlignment="1">
      <alignment vertical="center"/>
    </xf>
    <xf numFmtId="44" fontId="110" fillId="3" borderId="17" xfId="0" applyNumberFormat="1" applyFont="1" applyFill="1" applyBorder="1" applyAlignment="1">
      <alignment vertical="center"/>
    </xf>
    <xf numFmtId="44" fontId="104" fillId="0" borderId="17" xfId="0" applyNumberFormat="1" applyFont="1" applyBorder="1" applyAlignment="1">
      <alignment vertical="center"/>
    </xf>
    <xf numFmtId="0" fontId="55" fillId="0" borderId="29" xfId="0" applyFont="1" applyBorder="1"/>
    <xf numFmtId="0" fontId="22" fillId="0" borderId="28" xfId="0" applyFont="1" applyBorder="1"/>
    <xf numFmtId="165" fontId="40" fillId="0" borderId="29" xfId="0" applyNumberFormat="1" applyFont="1" applyBorder="1" applyAlignment="1">
      <alignment horizontal="center" vertical="center"/>
    </xf>
    <xf numFmtId="165" fontId="45" fillId="0" borderId="26" xfId="0" applyNumberFormat="1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44" fontId="81" fillId="6" borderId="30" xfId="0" applyNumberFormat="1" applyFont="1" applyFill="1" applyBorder="1" applyAlignment="1">
      <alignment vertical="center"/>
    </xf>
    <xf numFmtId="0" fontId="77" fillId="6" borderId="40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93" fillId="0" borderId="0" xfId="0" applyNumberFormat="1" applyFont="1"/>
    <xf numFmtId="0" fontId="38" fillId="3" borderId="3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7" fillId="4" borderId="0" xfId="0" applyFont="1" applyFill="1" applyAlignment="1">
      <alignment vertical="center"/>
    </xf>
    <xf numFmtId="165" fontId="31" fillId="0" borderId="0" xfId="0" applyNumberFormat="1" applyFont="1" applyAlignment="1">
      <alignment horizontal="center" vertical="center"/>
    </xf>
    <xf numFmtId="165" fontId="31" fillId="0" borderId="39" xfId="0" applyNumberFormat="1" applyFont="1" applyBorder="1" applyAlignment="1">
      <alignment horizontal="center" vertical="center"/>
    </xf>
    <xf numFmtId="165" fontId="127" fillId="0" borderId="42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165" fontId="31" fillId="4" borderId="42" xfId="0" applyNumberFormat="1" applyFont="1" applyFill="1" applyBorder="1" applyAlignment="1">
      <alignment horizontal="center" vertical="center"/>
    </xf>
    <xf numFmtId="44" fontId="31" fillId="4" borderId="42" xfId="0" applyNumberFormat="1" applyFont="1" applyFill="1" applyBorder="1" applyAlignment="1">
      <alignment horizontal="center" vertical="center"/>
    </xf>
    <xf numFmtId="0" fontId="22" fillId="4" borderId="42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165" fontId="128" fillId="3" borderId="5" xfId="0" applyNumberFormat="1" applyFont="1" applyFill="1" applyBorder="1" applyAlignment="1">
      <alignment horizontal="center" vertical="center" wrapText="1"/>
    </xf>
    <xf numFmtId="165" fontId="38" fillId="0" borderId="3" xfId="0" applyNumberFormat="1" applyFont="1" applyBorder="1" applyAlignment="1">
      <alignment horizontal="center" vertical="center" wrapText="1"/>
    </xf>
    <xf numFmtId="165" fontId="129" fillId="0" borderId="3" xfId="0" applyNumberFormat="1" applyFont="1" applyBorder="1" applyAlignment="1">
      <alignment horizontal="center" vertical="center" wrapText="1"/>
    </xf>
    <xf numFmtId="165" fontId="101" fillId="0" borderId="3" xfId="0" applyNumberFormat="1" applyFont="1" applyBorder="1" applyAlignment="1">
      <alignment horizontal="center" vertical="center" wrapText="1"/>
    </xf>
    <xf numFmtId="44" fontId="45" fillId="0" borderId="3" xfId="0" applyNumberFormat="1" applyFont="1" applyBorder="1" applyAlignment="1">
      <alignment horizontal="center" vertical="center" wrapText="1"/>
    </xf>
    <xf numFmtId="44" fontId="38" fillId="3" borderId="3" xfId="0" applyNumberFormat="1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165" fontId="128" fillId="6" borderId="5" xfId="0" applyNumberFormat="1" applyFont="1" applyFill="1" applyBorder="1" applyAlignment="1">
      <alignment horizontal="center" vertical="center"/>
    </xf>
    <xf numFmtId="44" fontId="38" fillId="6" borderId="3" xfId="0" applyNumberFormat="1" applyFont="1" applyFill="1" applyBorder="1" applyAlignment="1">
      <alignment horizontal="center" vertical="center"/>
    </xf>
    <xf numFmtId="165" fontId="128" fillId="3" borderId="8" xfId="0" applyNumberFormat="1" applyFont="1" applyFill="1" applyBorder="1" applyAlignment="1">
      <alignment horizontal="center" vertical="center"/>
    </xf>
    <xf numFmtId="165" fontId="129" fillId="0" borderId="19" xfId="0" applyNumberFormat="1" applyFont="1" applyBorder="1" applyAlignment="1">
      <alignment horizontal="center" vertical="center"/>
    </xf>
    <xf numFmtId="44" fontId="45" fillId="0" borderId="19" xfId="0" applyNumberFormat="1" applyFont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/>
    </xf>
    <xf numFmtId="165" fontId="21" fillId="6" borderId="6" xfId="0" applyNumberFormat="1" applyFont="1" applyFill="1" applyBorder="1" applyAlignment="1">
      <alignment horizontal="center" vertical="center"/>
    </xf>
    <xf numFmtId="165" fontId="37" fillId="6" borderId="12" xfId="0" applyNumberFormat="1" applyFont="1" applyFill="1" applyBorder="1" applyAlignment="1">
      <alignment horizontal="center" vertical="center"/>
    </xf>
    <xf numFmtId="0" fontId="130" fillId="0" borderId="0" xfId="0" applyFont="1"/>
    <xf numFmtId="165" fontId="21" fillId="0" borderId="6" xfId="0" applyNumberFormat="1" applyFont="1" applyBorder="1" applyAlignment="1">
      <alignment horizontal="center" vertical="center"/>
    </xf>
    <xf numFmtId="165" fontId="22" fillId="0" borderId="9" xfId="0" applyNumberFormat="1" applyFont="1" applyBorder="1" applyAlignment="1">
      <alignment vertical="center"/>
    </xf>
    <xf numFmtId="165" fontId="31" fillId="0" borderId="2" xfId="0" applyNumberFormat="1" applyFont="1" applyBorder="1" applyAlignment="1">
      <alignment horizontal="center" vertical="center"/>
    </xf>
    <xf numFmtId="44" fontId="131" fillId="3" borderId="2" xfId="0" applyNumberFormat="1" applyFont="1" applyFill="1" applyBorder="1" applyAlignment="1">
      <alignment vertical="center"/>
    </xf>
    <xf numFmtId="44" fontId="37" fillId="3" borderId="2" xfId="0" applyNumberFormat="1" applyFont="1" applyFill="1" applyBorder="1" applyAlignment="1">
      <alignment vertical="center"/>
    </xf>
    <xf numFmtId="0" fontId="31" fillId="3" borderId="25" xfId="0" applyFont="1" applyFill="1" applyBorder="1" applyAlignment="1">
      <alignment horizontal="center" vertical="center" wrapText="1"/>
    </xf>
    <xf numFmtId="0" fontId="37" fillId="3" borderId="21" xfId="0" applyFont="1" applyFill="1" applyBorder="1" applyAlignment="1">
      <alignment horizontal="center" vertical="center"/>
    </xf>
    <xf numFmtId="0" fontId="37" fillId="6" borderId="20" xfId="0" applyFont="1" applyFill="1" applyBorder="1" applyAlignment="1">
      <alignment vertical="center"/>
    </xf>
    <xf numFmtId="44" fontId="37" fillId="6" borderId="49" xfId="0" applyNumberFormat="1" applyFont="1" applyFill="1" applyBorder="1" applyAlignment="1">
      <alignment vertical="center"/>
    </xf>
    <xf numFmtId="165" fontId="22" fillId="0" borderId="34" xfId="0" applyNumberFormat="1" applyFont="1" applyBorder="1" applyAlignment="1">
      <alignment vertical="center"/>
    </xf>
    <xf numFmtId="165" fontId="31" fillId="0" borderId="25" xfId="0" applyNumberFormat="1" applyFont="1" applyBorder="1" applyAlignment="1">
      <alignment horizontal="center" vertical="center"/>
    </xf>
    <xf numFmtId="44" fontId="131" fillId="3" borderId="25" xfId="0" applyNumberFormat="1" applyFont="1" applyFill="1" applyBorder="1" applyAlignment="1">
      <alignment vertical="center"/>
    </xf>
    <xf numFmtId="44" fontId="37" fillId="3" borderId="25" xfId="0" applyNumberFormat="1" applyFont="1" applyFill="1" applyBorder="1" applyAlignment="1">
      <alignment vertical="center"/>
    </xf>
    <xf numFmtId="0" fontId="27" fillId="3" borderId="25" xfId="0" applyFont="1" applyFill="1" applyBorder="1" applyAlignment="1">
      <alignment vertical="center" wrapText="1"/>
    </xf>
    <xf numFmtId="0" fontId="37" fillId="6" borderId="6" xfId="0" applyFont="1" applyFill="1" applyBorder="1" applyAlignment="1">
      <alignment vertical="center"/>
    </xf>
    <xf numFmtId="44" fontId="37" fillId="6" borderId="12" xfId="0" applyNumberFormat="1" applyFont="1" applyFill="1" applyBorder="1" applyAlignment="1">
      <alignment vertical="center"/>
    </xf>
    <xf numFmtId="165" fontId="132" fillId="0" borderId="2" xfId="0" applyNumberFormat="1" applyFont="1" applyBorder="1" applyAlignment="1">
      <alignment horizontal="center" vertical="center"/>
    </xf>
    <xf numFmtId="165" fontId="133" fillId="0" borderId="2" xfId="0" applyNumberFormat="1" applyFont="1" applyBorder="1" applyAlignment="1">
      <alignment horizontal="center" vertical="center"/>
    </xf>
    <xf numFmtId="165" fontId="67" fillId="3" borderId="2" xfId="0" applyNumberFormat="1" applyFont="1" applyFill="1" applyBorder="1" applyAlignment="1">
      <alignment horizontal="center" vertical="center"/>
    </xf>
    <xf numFmtId="44" fontId="67" fillId="3" borderId="2" xfId="0" applyNumberFormat="1" applyFont="1" applyFill="1" applyBorder="1" applyAlignment="1">
      <alignment horizontal="center" vertical="center"/>
    </xf>
    <xf numFmtId="0" fontId="59" fillId="3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37" fillId="6" borderId="40" xfId="0" applyFont="1" applyFill="1" applyBorder="1" applyAlignment="1">
      <alignment vertical="center"/>
    </xf>
    <xf numFmtId="44" fontId="37" fillId="6" borderId="30" xfId="0" applyNumberFormat="1" applyFont="1" applyFill="1" applyBorder="1" applyAlignment="1">
      <alignment vertical="center"/>
    </xf>
    <xf numFmtId="0" fontId="37" fillId="3" borderId="6" xfId="0" applyFont="1" applyFill="1" applyBorder="1" applyAlignment="1">
      <alignment vertical="center"/>
    </xf>
    <xf numFmtId="165" fontId="31" fillId="0" borderId="12" xfId="0" applyNumberFormat="1" applyFont="1" applyBorder="1" applyAlignment="1">
      <alignment horizontal="center" vertical="center"/>
    </xf>
    <xf numFmtId="165" fontId="131" fillId="0" borderId="12" xfId="0" applyNumberFormat="1" applyFont="1" applyBorder="1" applyAlignment="1">
      <alignment horizontal="center" vertical="center"/>
    </xf>
    <xf numFmtId="165" fontId="133" fillId="0" borderId="12" xfId="0" applyNumberFormat="1" applyFont="1" applyBorder="1" applyAlignment="1">
      <alignment horizontal="center" vertical="center"/>
    </xf>
    <xf numFmtId="165" fontId="67" fillId="3" borderId="12" xfId="0" applyNumberFormat="1" applyFont="1" applyFill="1" applyBorder="1" applyAlignment="1">
      <alignment horizontal="center" vertical="center"/>
    </xf>
    <xf numFmtId="44" fontId="67" fillId="3" borderId="12" xfId="0" applyNumberFormat="1" applyFont="1" applyFill="1" applyBorder="1" applyAlignment="1">
      <alignment horizontal="center" vertical="center"/>
    </xf>
    <xf numFmtId="0" fontId="59" fillId="3" borderId="12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1" fillId="6" borderId="20" xfId="0" applyFont="1" applyFill="1" applyBorder="1" applyAlignment="1">
      <alignment vertical="center"/>
    </xf>
    <xf numFmtId="165" fontId="37" fillId="6" borderId="12" xfId="0" applyNumberFormat="1" applyFont="1" applyFill="1" applyBorder="1" applyAlignment="1">
      <alignment vertical="center"/>
    </xf>
    <xf numFmtId="165" fontId="22" fillId="0" borderId="18" xfId="0" applyNumberFormat="1" applyFont="1" applyBorder="1" applyAlignment="1">
      <alignment vertical="center"/>
    </xf>
    <xf numFmtId="165" fontId="31" fillId="0" borderId="17" xfId="0" applyNumberFormat="1" applyFont="1" applyBorder="1" applyAlignment="1">
      <alignment horizontal="center" vertical="center"/>
    </xf>
    <xf numFmtId="44" fontId="31" fillId="0" borderId="17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vertical="center"/>
    </xf>
    <xf numFmtId="165" fontId="31" fillId="0" borderId="3" xfId="0" applyNumberFormat="1" applyFont="1" applyBorder="1" applyAlignment="1">
      <alignment horizontal="center" vertical="center"/>
    </xf>
    <xf numFmtId="165" fontId="88" fillId="0" borderId="3" xfId="0" applyNumberFormat="1" applyFont="1" applyBorder="1" applyAlignment="1">
      <alignment horizontal="center" vertical="center"/>
    </xf>
    <xf numFmtId="44" fontId="31" fillId="0" borderId="3" xfId="0" applyNumberFormat="1" applyFont="1" applyBorder="1" applyAlignment="1">
      <alignment horizontal="center" vertical="center"/>
    </xf>
    <xf numFmtId="0" fontId="21" fillId="3" borderId="9" xfId="0" applyFont="1" applyFill="1" applyBorder="1" applyAlignment="1">
      <alignment vertical="center"/>
    </xf>
    <xf numFmtId="165" fontId="31" fillId="0" borderId="24" xfId="0" applyNumberFormat="1" applyFont="1" applyBorder="1" applyAlignment="1">
      <alignment horizontal="center" vertical="center"/>
    </xf>
    <xf numFmtId="165" fontId="88" fillId="0" borderId="24" xfId="0" applyNumberFormat="1" applyFont="1" applyBorder="1" applyAlignment="1">
      <alignment horizontal="center" vertical="center"/>
    </xf>
    <xf numFmtId="44" fontId="31" fillId="0" borderId="24" xfId="0" applyNumberFormat="1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44" fontId="38" fillId="0" borderId="7" xfId="0" applyNumberFormat="1" applyFont="1" applyBorder="1" applyAlignment="1">
      <alignment horizontal="center" vertical="center"/>
    </xf>
    <xf numFmtId="165" fontId="45" fillId="0" borderId="25" xfId="0" applyNumberFormat="1" applyFont="1" applyBorder="1" applyAlignment="1">
      <alignment horizontal="center" vertical="center"/>
    </xf>
    <xf numFmtId="44" fontId="60" fillId="0" borderId="24" xfId="0" applyNumberFormat="1" applyFont="1" applyBorder="1" applyAlignment="1">
      <alignment horizontal="center" vertical="center" wrapText="1"/>
    </xf>
    <xf numFmtId="44" fontId="101" fillId="0" borderId="24" xfId="0" applyNumberFormat="1" applyFont="1" applyBorder="1" applyAlignment="1">
      <alignment horizontal="center" vertical="center" wrapText="1"/>
    </xf>
    <xf numFmtId="44" fontId="45" fillId="0" borderId="24" xfId="0" applyNumberFormat="1" applyFont="1" applyBorder="1" applyAlignment="1">
      <alignment horizontal="center" vertical="center"/>
    </xf>
    <xf numFmtId="44" fontId="116" fillId="0" borderId="24" xfId="0" applyNumberFormat="1" applyFont="1" applyBorder="1" applyAlignment="1">
      <alignment vertical="center"/>
    </xf>
    <xf numFmtId="0" fontId="21" fillId="0" borderId="47" xfId="0" applyFont="1" applyBorder="1" applyAlignment="1">
      <alignment horizontal="center" vertical="center"/>
    </xf>
    <xf numFmtId="44" fontId="38" fillId="0" borderId="17" xfId="0" applyNumberFormat="1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62" fillId="3" borderId="30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6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19" fillId="0" borderId="28" xfId="0" applyFont="1" applyBorder="1" applyAlignment="1">
      <alignment horizontal="center" vertical="center"/>
    </xf>
    <xf numFmtId="0" fontId="121" fillId="3" borderId="30" xfId="0" applyFont="1" applyFill="1" applyBorder="1" applyAlignment="1">
      <alignment horizontal="center" vertical="center" wrapText="1"/>
    </xf>
    <xf numFmtId="44" fontId="121" fillId="3" borderId="30" xfId="0" applyNumberFormat="1" applyFont="1" applyFill="1" applyBorder="1" applyAlignment="1">
      <alignment vertical="center"/>
    </xf>
    <xf numFmtId="44" fontId="107" fillId="4" borderId="30" xfId="0" applyNumberFormat="1" applyFont="1" applyFill="1" applyBorder="1" applyAlignment="1">
      <alignment horizontal="center" vertical="center"/>
    </xf>
    <xf numFmtId="44" fontId="110" fillId="4" borderId="30" xfId="0" applyNumberFormat="1" applyFont="1" applyFill="1" applyBorder="1" applyAlignment="1">
      <alignment horizontal="center" vertical="center"/>
    </xf>
    <xf numFmtId="44" fontId="110" fillId="0" borderId="30" xfId="0" applyNumberFormat="1" applyFont="1" applyBorder="1" applyAlignment="1">
      <alignment horizontal="center" vertical="center"/>
    </xf>
    <xf numFmtId="44" fontId="110" fillId="0" borderId="30" xfId="0" applyNumberFormat="1" applyFont="1" applyBorder="1" applyAlignment="1">
      <alignment vertical="center"/>
    </xf>
    <xf numFmtId="0" fontId="122" fillId="0" borderId="29" xfId="0" applyFont="1" applyBorder="1" applyAlignment="1">
      <alignment horizontal="center" vertical="center" wrapText="1"/>
    </xf>
    <xf numFmtId="0" fontId="107" fillId="3" borderId="35" xfId="0" applyFont="1" applyFill="1" applyBorder="1" applyAlignment="1">
      <alignment horizontal="center" vertical="center"/>
    </xf>
    <xf numFmtId="0" fontId="121" fillId="3" borderId="19" xfId="0" applyFont="1" applyFill="1" applyBorder="1" applyAlignment="1">
      <alignment horizontal="center" vertical="center" wrapText="1"/>
    </xf>
    <xf numFmtId="44" fontId="121" fillId="3" borderId="19" xfId="0" applyNumberFormat="1" applyFont="1" applyFill="1" applyBorder="1" applyAlignment="1">
      <alignment vertical="center"/>
    </xf>
    <xf numFmtId="44" fontId="107" fillId="4" borderId="19" xfId="0" applyNumberFormat="1" applyFont="1" applyFill="1" applyBorder="1" applyAlignment="1">
      <alignment vertical="center"/>
    </xf>
    <xf numFmtId="44" fontId="109" fillId="4" borderId="19" xfId="0" applyNumberFormat="1" applyFont="1" applyFill="1" applyBorder="1" applyAlignment="1">
      <alignment vertical="center"/>
    </xf>
    <xf numFmtId="44" fontId="107" fillId="0" borderId="19" xfId="0" applyNumberFormat="1" applyFont="1" applyBorder="1" applyAlignment="1">
      <alignment horizontal="center" vertical="center"/>
    </xf>
    <xf numFmtId="0" fontId="122" fillId="2" borderId="8" xfId="0" applyFont="1" applyFill="1" applyBorder="1"/>
    <xf numFmtId="0" fontId="121" fillId="3" borderId="3" xfId="0" applyFont="1" applyFill="1" applyBorder="1" applyAlignment="1">
      <alignment horizontal="center" vertical="center"/>
    </xf>
    <xf numFmtId="44" fontId="134" fillId="3" borderId="3" xfId="0" applyNumberFormat="1" applyFont="1" applyFill="1" applyBorder="1" applyAlignment="1">
      <alignment vertical="center"/>
    </xf>
    <xf numFmtId="165" fontId="51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0" fontId="18" fillId="0" borderId="31" xfId="0" applyFont="1" applyBorder="1" applyAlignment="1">
      <alignment horizontal="center" vertical="center"/>
    </xf>
    <xf numFmtId="0" fontId="111" fillId="0" borderId="0" xfId="0" applyFont="1"/>
    <xf numFmtId="0" fontId="40" fillId="0" borderId="0" xfId="0" applyFont="1"/>
    <xf numFmtId="0" fontId="29" fillId="0" borderId="0" xfId="0" applyFont="1"/>
    <xf numFmtId="0" fontId="21" fillId="6" borderId="13" xfId="0" applyFont="1" applyFill="1" applyBorder="1" applyAlignment="1">
      <alignment horizontal="center" vertical="center"/>
    </xf>
    <xf numFmtId="0" fontId="21" fillId="6" borderId="49" xfId="0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165" fontId="51" fillId="0" borderId="0" xfId="0" applyNumberFormat="1" applyFont="1" applyAlignment="1">
      <alignment horizontal="center"/>
    </xf>
    <xf numFmtId="0" fontId="21" fillId="6" borderId="41" xfId="0" applyFont="1" applyFill="1" applyBorder="1" applyAlignment="1">
      <alignment horizontal="center" vertical="center"/>
    </xf>
    <xf numFmtId="0" fontId="21" fillId="6" borderId="54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102" fillId="6" borderId="11" xfId="0" applyFont="1" applyFill="1" applyBorder="1" applyAlignment="1">
      <alignment horizontal="center" vertical="center"/>
    </xf>
    <xf numFmtId="0" fontId="102" fillId="6" borderId="12" xfId="0" applyFont="1" applyFill="1" applyBorder="1" applyAlignment="1">
      <alignment horizontal="center" vertical="center"/>
    </xf>
    <xf numFmtId="0" fontId="102" fillId="6" borderId="6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6" fillId="6" borderId="11" xfId="0" applyFont="1" applyFill="1" applyBorder="1" applyAlignment="1">
      <alignment horizontal="center" vertical="center"/>
    </xf>
    <xf numFmtId="0" fontId="86" fillId="6" borderId="12" xfId="0" applyFont="1" applyFill="1" applyBorder="1" applyAlignment="1">
      <alignment horizontal="center" vertical="center"/>
    </xf>
    <xf numFmtId="0" fontId="86" fillId="6" borderId="6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0" fontId="29" fillId="6" borderId="49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102" fillId="6" borderId="28" xfId="0" applyFont="1" applyFill="1" applyBorder="1" applyAlignment="1">
      <alignment horizontal="center" vertical="center"/>
    </xf>
    <xf numFmtId="0" fontId="102" fillId="6" borderId="30" xfId="0" applyFont="1" applyFill="1" applyBorder="1" applyAlignment="1">
      <alignment horizontal="center" vertical="center"/>
    </xf>
    <xf numFmtId="0" fontId="102" fillId="6" borderId="29" xfId="0" applyFont="1" applyFill="1" applyBorder="1" applyAlignment="1">
      <alignment horizontal="center" vertical="center"/>
    </xf>
    <xf numFmtId="0" fontId="124" fillId="6" borderId="50" xfId="0" applyFont="1" applyFill="1" applyBorder="1" applyAlignment="1">
      <alignment horizontal="center" vertical="center"/>
    </xf>
    <xf numFmtId="0" fontId="124" fillId="6" borderId="31" xfId="0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6" fillId="6" borderId="13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18" fillId="6" borderId="50" xfId="0" applyFont="1" applyFill="1" applyBorder="1" applyAlignment="1">
      <alignment horizontal="center" vertical="center"/>
    </xf>
    <xf numFmtId="0" fontId="18" fillId="6" borderId="55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77" fillId="6" borderId="56" xfId="0" applyFont="1" applyFill="1" applyBorder="1" applyAlignment="1">
      <alignment horizontal="center" vertical="center"/>
    </xf>
    <xf numFmtId="0" fontId="77" fillId="6" borderId="0" xfId="0" applyFont="1" applyFill="1" applyAlignment="1">
      <alignment horizontal="center" vertical="center"/>
    </xf>
    <xf numFmtId="0" fontId="77" fillId="6" borderId="39" xfId="0" applyFont="1" applyFill="1" applyBorder="1" applyAlignment="1">
      <alignment horizontal="center" vertical="center"/>
    </xf>
    <xf numFmtId="0" fontId="80" fillId="6" borderId="13" xfId="0" applyFont="1" applyFill="1" applyBorder="1" applyAlignment="1">
      <alignment horizontal="center" vertical="center" wrapText="1"/>
    </xf>
    <xf numFmtId="0" fontId="80" fillId="6" borderId="49" xfId="0" applyFont="1" applyFill="1" applyBorder="1" applyAlignment="1">
      <alignment horizontal="center" vertical="center" wrapText="1"/>
    </xf>
    <xf numFmtId="0" fontId="80" fillId="6" borderId="20" xfId="0" applyFont="1" applyFill="1" applyBorder="1" applyAlignment="1">
      <alignment horizontal="center" vertical="center" wrapText="1"/>
    </xf>
    <xf numFmtId="0" fontId="122" fillId="6" borderId="11" xfId="0" applyFont="1" applyFill="1" applyBorder="1" applyAlignment="1">
      <alignment horizontal="center" vertical="center" wrapText="1"/>
    </xf>
    <xf numFmtId="0" fontId="122" fillId="6" borderId="12" xfId="0" applyFont="1" applyFill="1" applyBorder="1" applyAlignment="1">
      <alignment horizontal="center" vertical="center" wrapText="1"/>
    </xf>
    <xf numFmtId="0" fontId="122" fillId="6" borderId="6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44" fontId="63" fillId="6" borderId="11" xfId="0" applyNumberFormat="1" applyFont="1" applyFill="1" applyBorder="1" applyAlignment="1">
      <alignment horizontal="center" vertical="center"/>
    </xf>
    <xf numFmtId="44" fontId="63" fillId="6" borderId="12" xfId="0" applyNumberFormat="1" applyFont="1" applyFill="1" applyBorder="1" applyAlignment="1">
      <alignment horizontal="center" vertical="center"/>
    </xf>
    <xf numFmtId="44" fontId="63" fillId="6" borderId="6" xfId="0" applyNumberFormat="1" applyFont="1" applyFill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9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44" fontId="51" fillId="6" borderId="11" xfId="0" applyNumberFormat="1" applyFont="1" applyFill="1" applyBorder="1" applyAlignment="1">
      <alignment horizontal="center" vertical="center"/>
    </xf>
    <xf numFmtId="44" fontId="51" fillId="6" borderId="12" xfId="0" applyNumberFormat="1" applyFont="1" applyFill="1" applyBorder="1" applyAlignment="1">
      <alignment horizontal="center" vertical="center"/>
    </xf>
    <xf numFmtId="44" fontId="51" fillId="6" borderId="6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7" fillId="6" borderId="50" xfId="0" applyFont="1" applyFill="1" applyBorder="1" applyAlignment="1">
      <alignment horizontal="center" vertical="center"/>
    </xf>
    <xf numFmtId="0" fontId="17" fillId="6" borderId="55" xfId="0" applyFont="1" applyFill="1" applyBorder="1" applyAlignment="1">
      <alignment horizontal="center" vertical="center"/>
    </xf>
    <xf numFmtId="0" fontId="17" fillId="6" borderId="40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17" fillId="6" borderId="54" xfId="0" applyFont="1" applyFill="1" applyBorder="1" applyAlignment="1">
      <alignment horizontal="center" vertical="center"/>
    </xf>
    <xf numFmtId="0" fontId="17" fillId="6" borderId="47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4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/>
    </xf>
    <xf numFmtId="0" fontId="37" fillId="6" borderId="38" xfId="0" applyFont="1" applyFill="1" applyBorder="1" applyAlignment="1">
      <alignment horizontal="center" vertical="center"/>
    </xf>
    <xf numFmtId="0" fontId="37" fillId="6" borderId="3" xfId="0" applyFont="1" applyFill="1" applyBorder="1" applyAlignment="1">
      <alignment horizontal="center" vertical="center"/>
    </xf>
    <xf numFmtId="0" fontId="29" fillId="6" borderId="53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36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37" fillId="7" borderId="58" xfId="0" applyFont="1" applyFill="1" applyBorder="1" applyAlignment="1">
      <alignment horizontal="center" vertical="center"/>
    </xf>
    <xf numFmtId="0" fontId="37" fillId="7" borderId="57" xfId="0" applyFont="1" applyFill="1" applyBorder="1" applyAlignment="1">
      <alignment horizontal="center" vertical="center"/>
    </xf>
    <xf numFmtId="0" fontId="37" fillId="7" borderId="46" xfId="0" applyFont="1" applyFill="1" applyBorder="1" applyAlignment="1">
      <alignment horizontal="center" vertical="center"/>
    </xf>
    <xf numFmtId="0" fontId="135" fillId="0" borderId="0" xfId="0" applyFont="1"/>
    <xf numFmtId="0" fontId="81" fillId="0" borderId="0" xfId="0" applyFont="1" applyAlignment="1">
      <alignment vertical="center"/>
    </xf>
    <xf numFmtId="165" fontId="18" fillId="0" borderId="0" xfId="0" applyNumberFormat="1" applyFont="1" applyAlignment="1">
      <alignment vertical="center"/>
    </xf>
    <xf numFmtId="165" fontId="81" fillId="0" borderId="0" xfId="0" applyNumberFormat="1" applyFont="1" applyAlignment="1">
      <alignment vertical="center"/>
    </xf>
    <xf numFmtId="0" fontId="82" fillId="0" borderId="0" xfId="0" applyFont="1"/>
    <xf numFmtId="0" fontId="136" fillId="0" borderId="0" xfId="0" applyFont="1"/>
    <xf numFmtId="165" fontId="10" fillId="0" borderId="0" xfId="0" applyNumberFormat="1" applyFont="1"/>
    <xf numFmtId="0" fontId="137" fillId="0" borderId="0" xfId="0" applyFont="1"/>
    <xf numFmtId="0" fontId="138" fillId="0" borderId="0" xfId="0" applyFont="1"/>
    <xf numFmtId="44" fontId="29" fillId="0" borderId="0" xfId="0" applyNumberFormat="1" applyFont="1"/>
    <xf numFmtId="44" fontId="18" fillId="0" borderId="0" xfId="0" applyNumberFormat="1" applyFont="1"/>
    <xf numFmtId="44" fontId="10" fillId="0" borderId="0" xfId="0" applyNumberFormat="1" applyFont="1"/>
    <xf numFmtId="44" fontId="13" fillId="0" borderId="0" xfId="0" applyNumberFormat="1" applyFont="1"/>
    <xf numFmtId="44" fontId="21" fillId="0" borderId="0" xfId="0" applyNumberFormat="1" applyFont="1"/>
    <xf numFmtId="165" fontId="18" fillId="0" borderId="0" xfId="0" applyNumberFormat="1" applyFont="1"/>
    <xf numFmtId="0" fontId="50" fillId="0" borderId="0" xfId="0" applyFont="1"/>
    <xf numFmtId="44" fontId="51" fillId="0" borderId="0" xfId="0" applyNumberFormat="1" applyFont="1"/>
    <xf numFmtId="0" fontId="21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wrapText="1"/>
    </xf>
    <xf numFmtId="44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65" fontId="29" fillId="0" borderId="0" xfId="0" applyNumberFormat="1" applyFont="1"/>
    <xf numFmtId="0" fontId="139" fillId="0" borderId="0" xfId="0" applyFont="1"/>
    <xf numFmtId="165" fontId="139" fillId="0" borderId="0" xfId="0" applyNumberFormat="1" applyFont="1" applyAlignment="1">
      <alignment vertical="center"/>
    </xf>
    <xf numFmtId="165" fontId="139" fillId="0" borderId="0" xfId="0" applyNumberFormat="1" applyFont="1" applyAlignment="1">
      <alignment horizontal="center"/>
    </xf>
    <xf numFmtId="0" fontId="140" fillId="0" borderId="0" xfId="0" applyFont="1" applyAlignment="1">
      <alignment wrapText="1"/>
    </xf>
    <xf numFmtId="165" fontId="139" fillId="0" borderId="0" xfId="0" applyNumberFormat="1" applyFont="1"/>
    <xf numFmtId="0" fontId="29" fillId="0" borderId="0" xfId="0" applyFont="1" applyAlignment="1">
      <alignment horizontal="center" wrapText="1"/>
    </xf>
    <xf numFmtId="44" fontId="51" fillId="0" borderId="0" xfId="0" applyNumberFormat="1" applyFont="1" applyAlignment="1">
      <alignment horizontal="center"/>
    </xf>
    <xf numFmtId="44" fontId="7" fillId="0" borderId="0" xfId="0" applyNumberFormat="1" applyFont="1"/>
    <xf numFmtId="0" fontId="1" fillId="0" borderId="0" xfId="0" applyNumberFormat="1" applyFont="1"/>
    <xf numFmtId="44" fontId="18" fillId="3" borderId="25" xfId="0" applyNumberFormat="1" applyFont="1" applyFill="1" applyBorder="1" applyAlignment="1">
      <alignment vertical="center"/>
    </xf>
    <xf numFmtId="44" fontId="81" fillId="3" borderId="25" xfId="0" applyNumberFormat="1" applyFont="1" applyFill="1" applyBorder="1" applyAlignment="1">
      <alignment vertical="center"/>
    </xf>
    <xf numFmtId="165" fontId="27" fillId="0" borderId="25" xfId="0" applyNumberFormat="1" applyFont="1" applyBorder="1" applyAlignment="1">
      <alignment vertical="center"/>
    </xf>
    <xf numFmtId="0" fontId="17" fillId="0" borderId="34" xfId="0" applyFont="1" applyBorder="1" applyAlignment="1">
      <alignment horizontal="center" vertical="center" wrapText="1"/>
    </xf>
    <xf numFmtId="165" fontId="10" fillId="0" borderId="12" xfId="0" applyNumberFormat="1" applyFont="1" applyBorder="1" applyAlignment="1">
      <alignment vertical="center"/>
    </xf>
    <xf numFmtId="165" fontId="21" fillId="0" borderId="20" xfId="0" applyNumberFormat="1" applyFont="1" applyBorder="1" applyAlignment="1">
      <alignment vertical="center"/>
    </xf>
    <xf numFmtId="0" fontId="30" fillId="0" borderId="58" xfId="0" applyFont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 wrapText="1"/>
    </xf>
    <xf numFmtId="165" fontId="101" fillId="0" borderId="7" xfId="0" applyNumberFormat="1" applyFont="1" applyBorder="1" applyAlignment="1">
      <alignment horizontal="center" vertical="center"/>
    </xf>
    <xf numFmtId="165" fontId="22" fillId="0" borderId="23" xfId="0" applyNumberFormat="1" applyFont="1" applyBorder="1" applyAlignment="1">
      <alignment vertical="center"/>
    </xf>
    <xf numFmtId="0" fontId="29" fillId="0" borderId="11" xfId="0" applyFont="1" applyBorder="1" applyAlignment="1">
      <alignment horizontal="center"/>
    </xf>
  </cellXfs>
  <cellStyles count="7">
    <cellStyle name="Moneda" xfId="1" builtinId="4"/>
    <cellStyle name="Normal" xfId="0" builtinId="0"/>
    <cellStyle name="Normal 10" xfId="2" xr:uid="{00000000-0005-0000-0000-000004000000}"/>
    <cellStyle name="Normal 11" xfId="3" xr:uid="{00000000-0005-0000-0000-000005000000}"/>
    <cellStyle name="Normal 3" xfId="4" xr:uid="{00000000-0005-0000-0000-000006000000}"/>
    <cellStyle name="Normal 5" xfId="5" xr:uid="{00000000-0005-0000-0000-000007000000}"/>
    <cellStyle name="Normal 9" xfId="6" xr:uid="{00000000-0005-0000-0000-000008000000}"/>
  </cellStyles>
  <dxfs count="0"/>
  <tableStyles count="0" defaultTableStyle="TableStyleMedium9" defaultPivotStyle="PivotStyleLight16"/>
  <colors>
    <mruColors>
      <color rgb="FF66FFFF"/>
      <color rgb="FFFF6699"/>
      <color rgb="FFFF99FF"/>
      <color rgb="FF6666FF"/>
      <color rgb="FF6600FF"/>
      <color rgb="FF00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>
    <tabColor theme="3"/>
  </sheetPr>
  <dimension ref="B2:M30"/>
  <sheetViews>
    <sheetView zoomScale="71" zoomScaleNormal="71" workbookViewId="0">
      <selection activeCell="E21" sqref="E21"/>
    </sheetView>
  </sheetViews>
  <sheetFormatPr baseColWidth="10" defaultRowHeight="12.75" x14ac:dyDescent="0.2"/>
  <cols>
    <col min="1" max="1" width="0.7109375" style="6" customWidth="1"/>
    <col min="2" max="2" width="4.7109375" style="6" customWidth="1"/>
    <col min="3" max="3" width="12.85546875" style="153" customWidth="1"/>
    <col min="4" max="4" width="16.42578125" style="153" customWidth="1"/>
    <col min="5" max="5" width="13.28515625" style="6" customWidth="1"/>
    <col min="6" max="7" width="13.85546875" style="6" customWidth="1"/>
    <col min="8" max="8" width="11.85546875" style="6" customWidth="1"/>
    <col min="9" max="9" width="15.85546875" style="6" customWidth="1"/>
    <col min="10" max="10" width="16.140625" style="6" customWidth="1"/>
    <col min="11" max="11" width="24.28515625" style="6" customWidth="1"/>
    <col min="12" max="16384" width="11.42578125" style="6"/>
  </cols>
  <sheetData>
    <row r="2" spans="2:13" ht="26.25" customHeight="1" x14ac:dyDescent="0.25">
      <c r="D2" s="732" t="s">
        <v>166</v>
      </c>
    </row>
    <row r="4" spans="2:13" ht="30" customHeight="1" thickBot="1" x14ac:dyDescent="0.3">
      <c r="B4" s="18"/>
      <c r="C4" s="157"/>
      <c r="D4" s="157"/>
      <c r="E4" s="16"/>
      <c r="F4" s="16"/>
      <c r="G4" s="16"/>
      <c r="H4" s="19"/>
      <c r="I4" s="195"/>
      <c r="J4" s="195"/>
      <c r="K4" s="196"/>
    </row>
    <row r="5" spans="2:13" ht="80.25" customHeight="1" thickBot="1" x14ac:dyDescent="0.25">
      <c r="B5" s="88" t="s">
        <v>13</v>
      </c>
      <c r="C5" s="163" t="s">
        <v>28</v>
      </c>
      <c r="D5" s="163" t="s">
        <v>14</v>
      </c>
      <c r="E5" s="89" t="s">
        <v>15</v>
      </c>
      <c r="F5" s="90" t="s">
        <v>16</v>
      </c>
      <c r="G5" s="90" t="s">
        <v>20</v>
      </c>
      <c r="H5" s="89" t="s">
        <v>3</v>
      </c>
      <c r="I5" s="90" t="s">
        <v>17</v>
      </c>
      <c r="J5" s="90" t="s">
        <v>18</v>
      </c>
      <c r="K5" s="91" t="s">
        <v>19</v>
      </c>
    </row>
    <row r="6" spans="2:13" ht="21" customHeight="1" thickBot="1" x14ac:dyDescent="0.25">
      <c r="B6" s="735" t="s">
        <v>71</v>
      </c>
      <c r="C6" s="736"/>
      <c r="D6" s="736"/>
      <c r="E6" s="736"/>
      <c r="F6" s="736"/>
      <c r="G6" s="736"/>
      <c r="H6" s="736"/>
      <c r="I6" s="736"/>
      <c r="J6" s="736"/>
      <c r="K6" s="737"/>
    </row>
    <row r="7" spans="2:13" ht="58.5" customHeight="1" thickBot="1" x14ac:dyDescent="0.25">
      <c r="B7" s="194">
        <v>1</v>
      </c>
      <c r="C7" s="440" t="s">
        <v>82</v>
      </c>
      <c r="D7" s="446">
        <v>525</v>
      </c>
      <c r="E7" s="447">
        <v>15.75</v>
      </c>
      <c r="F7" s="448">
        <v>38.06</v>
      </c>
      <c r="G7" s="448">
        <v>0</v>
      </c>
      <c r="H7" s="449">
        <v>0</v>
      </c>
      <c r="I7" s="450">
        <f>SUM(E7:H7)</f>
        <v>53.81</v>
      </c>
      <c r="J7" s="450">
        <f>+D7-I7</f>
        <v>471.19</v>
      </c>
      <c r="K7" s="198"/>
    </row>
    <row r="8" spans="2:13" s="65" customFormat="1" ht="27" customHeight="1" thickBot="1" x14ac:dyDescent="0.25">
      <c r="B8" s="735" t="s">
        <v>5</v>
      </c>
      <c r="C8" s="736"/>
      <c r="D8" s="736"/>
      <c r="E8" s="736"/>
      <c r="F8" s="736"/>
      <c r="G8" s="736"/>
      <c r="H8" s="736"/>
      <c r="I8" s="736"/>
      <c r="J8" s="736"/>
      <c r="K8" s="737"/>
      <c r="L8" s="248"/>
      <c r="M8" s="248"/>
    </row>
    <row r="9" spans="2:13" s="65" customFormat="1" ht="57" customHeight="1" x14ac:dyDescent="0.2">
      <c r="B9" s="60">
        <v>2</v>
      </c>
      <c r="C9" s="362" t="s">
        <v>67</v>
      </c>
      <c r="D9" s="451">
        <v>1040</v>
      </c>
      <c r="E9" s="452">
        <v>30</v>
      </c>
      <c r="F9" s="452">
        <v>0</v>
      </c>
      <c r="G9" s="453">
        <v>75.400000000000006</v>
      </c>
      <c r="H9" s="454">
        <v>67.87</v>
      </c>
      <c r="I9" s="452">
        <f>SUM(E9:H9)</f>
        <v>173.27</v>
      </c>
      <c r="J9" s="452">
        <f>+D9-I9</f>
        <v>866.73</v>
      </c>
      <c r="K9" s="99"/>
    </row>
    <row r="10" spans="2:13" s="65" customFormat="1" ht="57" customHeight="1" thickBot="1" x14ac:dyDescent="0.25">
      <c r="B10" s="150">
        <v>3</v>
      </c>
      <c r="C10" s="374" t="s">
        <v>53</v>
      </c>
      <c r="D10" s="456">
        <v>420</v>
      </c>
      <c r="E10" s="457">
        <v>12.6</v>
      </c>
      <c r="F10" s="457">
        <v>30.45</v>
      </c>
      <c r="G10" s="457">
        <v>0</v>
      </c>
      <c r="H10" s="458">
        <v>0</v>
      </c>
      <c r="I10" s="452">
        <f>SUM(E10:H10)</f>
        <v>43.05</v>
      </c>
      <c r="J10" s="452">
        <f>+D10-I10</f>
        <v>376.95</v>
      </c>
      <c r="K10" s="249"/>
    </row>
    <row r="11" spans="2:13" ht="33" customHeight="1" thickBot="1" x14ac:dyDescent="0.25">
      <c r="B11" s="738" t="s">
        <v>8</v>
      </c>
      <c r="C11" s="739"/>
      <c r="D11" s="438">
        <f>SUM(D7:D10)</f>
        <v>1985</v>
      </c>
      <c r="E11" s="148">
        <f>SUM(E7:E10)</f>
        <v>58.35</v>
      </c>
      <c r="F11" s="148">
        <f>SUM(F7:F10)</f>
        <v>68.510000000000005</v>
      </c>
      <c r="G11" s="148">
        <f>SUM(G7:G10)</f>
        <v>75.400000000000006</v>
      </c>
      <c r="H11" s="148">
        <f>SUM(H7:H10)</f>
        <v>67.87</v>
      </c>
      <c r="I11" s="148">
        <f>SUM(I7:I10)</f>
        <v>270.13</v>
      </c>
      <c r="J11" s="148">
        <f>SUM(J7:J10)</f>
        <v>1714.8700000000001</v>
      </c>
      <c r="K11" s="54" t="s">
        <v>70</v>
      </c>
    </row>
    <row r="12" spans="2:13" x14ac:dyDescent="0.2">
      <c r="B12" s="13"/>
      <c r="D12" s="255"/>
      <c r="E12" s="14"/>
      <c r="F12" s="14"/>
      <c r="G12" s="14"/>
      <c r="H12" s="14"/>
      <c r="I12" s="14"/>
      <c r="J12" s="14"/>
      <c r="K12" s="5"/>
    </row>
    <row r="13" spans="2:13" x14ac:dyDescent="0.2">
      <c r="B13" s="13"/>
      <c r="D13" s="255"/>
      <c r="E13" s="14"/>
      <c r="F13" s="14"/>
      <c r="G13" s="14"/>
      <c r="H13" s="14"/>
      <c r="I13" s="14"/>
      <c r="J13" s="14"/>
      <c r="K13" s="5"/>
    </row>
    <row r="14" spans="2:13" x14ac:dyDescent="0.2">
      <c r="B14" s="13"/>
      <c r="D14" s="255"/>
      <c r="E14" s="14"/>
      <c r="F14" s="14"/>
      <c r="G14" s="14"/>
      <c r="H14" s="14"/>
      <c r="I14" s="14"/>
      <c r="J14" s="14"/>
      <c r="K14" s="5"/>
    </row>
    <row r="15" spans="2:13" x14ac:dyDescent="0.2">
      <c r="B15" s="13"/>
      <c r="D15" s="255"/>
      <c r="E15" s="14"/>
      <c r="F15" s="14"/>
      <c r="G15" s="14"/>
      <c r="H15" s="14"/>
      <c r="I15" s="14"/>
      <c r="J15" s="14"/>
      <c r="K15" s="5"/>
    </row>
    <row r="16" spans="2:13" x14ac:dyDescent="0.2">
      <c r="B16" s="13"/>
      <c r="D16" s="255"/>
      <c r="E16" s="14"/>
      <c r="F16" s="14"/>
      <c r="G16" s="14"/>
      <c r="H16" s="14"/>
      <c r="I16" s="14"/>
      <c r="J16" s="14"/>
      <c r="K16" s="5"/>
    </row>
    <row r="17" spans="2:12" x14ac:dyDescent="0.2">
      <c r="B17" s="13"/>
      <c r="D17" s="255"/>
      <c r="E17" s="14"/>
      <c r="F17" s="14"/>
      <c r="G17" s="14"/>
      <c r="H17" s="14"/>
      <c r="I17" s="14"/>
      <c r="J17" s="14"/>
      <c r="K17" s="5"/>
    </row>
    <row r="18" spans="2:12" ht="15" x14ac:dyDescent="0.25">
      <c r="B18" s="378"/>
      <c r="C18" s="286" t="s">
        <v>127</v>
      </c>
      <c r="D18" s="379"/>
      <c r="E18" s="112"/>
      <c r="F18" s="112"/>
      <c r="G18" s="112" t="s">
        <v>168</v>
      </c>
      <c r="H18" s="112"/>
      <c r="I18" s="112"/>
      <c r="J18" s="112"/>
      <c r="K18" s="43"/>
      <c r="L18" s="35"/>
    </row>
    <row r="19" spans="2:12" ht="15" x14ac:dyDescent="0.25">
      <c r="B19" s="378"/>
      <c r="C19" s="286" t="s">
        <v>167</v>
      </c>
      <c r="D19" s="379"/>
      <c r="E19" s="112"/>
      <c r="F19" s="112"/>
      <c r="G19" s="112" t="s">
        <v>140</v>
      </c>
      <c r="H19" s="112"/>
      <c r="I19" s="112"/>
      <c r="J19" s="112"/>
      <c r="K19" s="43"/>
      <c r="L19" s="35"/>
    </row>
    <row r="20" spans="2:12" ht="15" x14ac:dyDescent="0.25">
      <c r="B20" s="43"/>
      <c r="C20" s="286"/>
      <c r="D20" s="286"/>
      <c r="E20" s="43"/>
      <c r="F20" s="43"/>
      <c r="G20" s="43"/>
      <c r="H20" s="43"/>
      <c r="I20" s="35"/>
      <c r="J20" s="35"/>
      <c r="K20" s="35"/>
      <c r="L20" s="35"/>
    </row>
    <row r="21" spans="2:12" ht="15" x14ac:dyDescent="0.25">
      <c r="B21" s="43"/>
      <c r="C21" s="166"/>
      <c r="D21" s="166"/>
      <c r="E21" s="35"/>
      <c r="F21" s="35"/>
      <c r="G21" s="35"/>
      <c r="H21" s="35"/>
      <c r="I21" s="35"/>
      <c r="J21" s="35"/>
      <c r="K21" s="35"/>
      <c r="L21" s="35"/>
    </row>
    <row r="22" spans="2:12" ht="15" x14ac:dyDescent="0.25">
      <c r="B22" s="43"/>
      <c r="C22" s="166"/>
      <c r="D22" s="166"/>
      <c r="E22" s="35"/>
      <c r="F22" s="35"/>
      <c r="G22" s="35"/>
      <c r="H22" s="35"/>
      <c r="I22" s="35"/>
      <c r="J22" s="35"/>
      <c r="K22" s="35"/>
      <c r="L22" s="35"/>
    </row>
    <row r="23" spans="2:12" ht="15" x14ac:dyDescent="0.25">
      <c r="B23" s="43"/>
      <c r="C23" s="286" t="s">
        <v>169</v>
      </c>
      <c r="D23" s="166"/>
      <c r="E23" s="35"/>
      <c r="F23" s="35"/>
      <c r="G23" s="43" t="s">
        <v>170</v>
      </c>
      <c r="H23" s="35"/>
      <c r="I23" s="35"/>
      <c r="J23" s="35"/>
      <c r="K23" s="43" t="s">
        <v>95</v>
      </c>
      <c r="L23" s="35"/>
    </row>
    <row r="24" spans="2:12" ht="15" x14ac:dyDescent="0.25">
      <c r="B24" s="43"/>
      <c r="C24" s="286" t="s">
        <v>64</v>
      </c>
      <c r="D24" s="166"/>
      <c r="E24" s="35"/>
      <c r="F24" s="35"/>
      <c r="G24" s="43" t="s">
        <v>171</v>
      </c>
      <c r="H24" s="35"/>
      <c r="I24" s="35"/>
      <c r="J24" s="35"/>
      <c r="K24" s="43" t="s">
        <v>172</v>
      </c>
      <c r="L24" s="35"/>
    </row>
    <row r="25" spans="2:12" ht="15" x14ac:dyDescent="0.25">
      <c r="B25" s="35"/>
      <c r="C25" s="166"/>
      <c r="D25" s="166"/>
      <c r="E25" s="43"/>
      <c r="F25" s="43"/>
      <c r="G25" s="43"/>
      <c r="H25" s="35"/>
      <c r="I25" s="35"/>
      <c r="J25" s="35"/>
      <c r="K25" s="35"/>
      <c r="L25" s="35"/>
    </row>
    <row r="26" spans="2:12" ht="15" x14ac:dyDescent="0.25">
      <c r="B26" s="35"/>
      <c r="C26" s="166"/>
      <c r="D26" s="166"/>
      <c r="E26" s="43"/>
      <c r="F26" s="43"/>
      <c r="G26" s="43"/>
      <c r="H26" s="35"/>
      <c r="I26" s="740"/>
      <c r="J26" s="740"/>
      <c r="K26" s="35"/>
      <c r="L26" s="35"/>
    </row>
    <row r="27" spans="2:12" ht="15" x14ac:dyDescent="0.25">
      <c r="B27" s="35"/>
      <c r="C27" s="166"/>
      <c r="D27" s="166"/>
      <c r="E27" s="43"/>
      <c r="F27" s="43"/>
      <c r="G27" s="43"/>
      <c r="H27" s="35"/>
      <c r="I27" s="740"/>
      <c r="J27" s="740"/>
      <c r="K27" s="35"/>
      <c r="L27" s="35"/>
    </row>
    <row r="28" spans="2:12" ht="14.25" x14ac:dyDescent="0.2">
      <c r="B28" s="35"/>
      <c r="C28" s="166"/>
      <c r="D28" s="166"/>
      <c r="E28" s="35"/>
      <c r="F28" s="35"/>
      <c r="G28" s="35"/>
      <c r="H28" s="35"/>
      <c r="I28" s="35"/>
      <c r="J28" s="35"/>
      <c r="K28" s="35"/>
      <c r="L28" s="35"/>
    </row>
    <row r="29" spans="2:12" x14ac:dyDescent="0.2">
      <c r="B29" s="1"/>
      <c r="C29" s="256"/>
      <c r="D29" s="256"/>
      <c r="E29" s="1"/>
      <c r="F29" s="1"/>
      <c r="G29" s="1"/>
      <c r="H29" s="1"/>
      <c r="I29" s="1"/>
      <c r="J29" s="1"/>
      <c r="K29" s="1"/>
    </row>
    <row r="30" spans="2:12" x14ac:dyDescent="0.2">
      <c r="B30" s="1"/>
      <c r="C30" s="256"/>
      <c r="D30" s="256"/>
      <c r="E30" s="1"/>
      <c r="F30" s="1"/>
      <c r="G30" s="1"/>
      <c r="H30" s="1"/>
      <c r="I30" s="1"/>
      <c r="J30" s="1"/>
      <c r="K30" s="1"/>
    </row>
  </sheetData>
  <mergeCells count="5">
    <mergeCell ref="B6:K6"/>
    <mergeCell ref="B11:C11"/>
    <mergeCell ref="B8:K8"/>
    <mergeCell ref="I26:J26"/>
    <mergeCell ref="I27:J27"/>
  </mergeCells>
  <phoneticPr fontId="4" type="noConversion"/>
  <printOptions horizontalCentered="1"/>
  <pageMargins left="0.78740157480314965" right="0" top="0.39370078740157483" bottom="0.19685039370078741" header="0.19685039370078741" footer="0"/>
  <pageSetup paperSize="5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230EC2"/>
  </sheetPr>
  <dimension ref="B3:T34"/>
  <sheetViews>
    <sheetView topLeftCell="A4" zoomScale="84" zoomScaleNormal="84" workbookViewId="0">
      <selection activeCell="B7" sqref="B7:K7"/>
    </sheetView>
  </sheetViews>
  <sheetFormatPr baseColWidth="10" defaultRowHeight="12.75" x14ac:dyDescent="0.2"/>
  <cols>
    <col min="1" max="1" width="4.42578125" customWidth="1"/>
    <col min="2" max="2" width="6.5703125" customWidth="1"/>
    <col min="3" max="3" width="20.42578125" customWidth="1"/>
    <col min="4" max="4" width="15.5703125" customWidth="1"/>
    <col min="5" max="5" width="13.5703125" customWidth="1"/>
    <col min="6" max="7" width="14" customWidth="1"/>
    <col min="8" max="8" width="12.140625" customWidth="1"/>
    <col min="9" max="9" width="14.5703125" customWidth="1"/>
    <col min="10" max="10" width="15.5703125" customWidth="1"/>
    <col min="11" max="11" width="21.5703125" customWidth="1"/>
  </cols>
  <sheetData>
    <row r="3" spans="2:20" ht="9" customHeight="1" x14ac:dyDescent="0.2"/>
    <row r="4" spans="2:20" ht="24" customHeight="1" x14ac:dyDescent="0.25">
      <c r="B4" s="53"/>
      <c r="C4" s="98"/>
      <c r="D4" s="98" t="str">
        <f>AIP!C2</f>
        <v>PLANILLA  DE  SUELDO  DEL MES DE ENERO 2020</v>
      </c>
      <c r="E4" s="98"/>
      <c r="F4" s="98"/>
      <c r="G4" s="98"/>
      <c r="H4" s="52"/>
      <c r="I4" s="98"/>
      <c r="J4" s="53"/>
      <c r="K4" s="98"/>
    </row>
    <row r="5" spans="2:20" ht="16.5" thickBot="1" x14ac:dyDescent="0.3">
      <c r="B5" s="53"/>
      <c r="C5" s="98"/>
      <c r="D5" s="98"/>
      <c r="E5" s="98"/>
      <c r="F5" s="98"/>
      <c r="G5" s="98"/>
      <c r="H5" s="52"/>
      <c r="I5" s="98"/>
      <c r="J5" s="53"/>
      <c r="K5" s="98"/>
    </row>
    <row r="6" spans="2:20" s="35" customFormat="1" ht="75.75" customHeight="1" thickBot="1" x14ac:dyDescent="0.25">
      <c r="B6" s="270" t="s">
        <v>13</v>
      </c>
      <c r="C6" s="335" t="s">
        <v>1</v>
      </c>
      <c r="D6" s="335" t="s">
        <v>21</v>
      </c>
      <c r="E6" s="335" t="s">
        <v>2</v>
      </c>
      <c r="F6" s="335" t="s">
        <v>16</v>
      </c>
      <c r="G6" s="335" t="s">
        <v>93</v>
      </c>
      <c r="H6" s="335" t="s">
        <v>10</v>
      </c>
      <c r="I6" s="335" t="s">
        <v>25</v>
      </c>
      <c r="J6" s="335" t="s">
        <v>26</v>
      </c>
      <c r="K6" s="336" t="s">
        <v>7</v>
      </c>
    </row>
    <row r="7" spans="2:20" ht="28.5" customHeight="1" thickBot="1" x14ac:dyDescent="0.25">
      <c r="B7" s="784" t="s">
        <v>12</v>
      </c>
      <c r="C7" s="785"/>
      <c r="D7" s="785"/>
      <c r="E7" s="785"/>
      <c r="F7" s="785"/>
      <c r="G7" s="785"/>
      <c r="H7" s="785"/>
      <c r="I7" s="785"/>
      <c r="J7" s="785"/>
      <c r="K7" s="786"/>
    </row>
    <row r="8" spans="2:20" ht="32.25" customHeight="1" x14ac:dyDescent="0.2">
      <c r="B8" s="331">
        <v>1</v>
      </c>
      <c r="C8" s="332" t="s">
        <v>50</v>
      </c>
      <c r="D8" s="411">
        <v>360</v>
      </c>
      <c r="E8" s="412">
        <v>10.8</v>
      </c>
      <c r="F8" s="412">
        <v>0</v>
      </c>
      <c r="G8" s="412">
        <v>26.1</v>
      </c>
      <c r="H8" s="412">
        <v>0</v>
      </c>
      <c r="I8" s="412">
        <f t="shared" ref="I8:I20" si="0">SUM(E8:H8)</f>
        <v>36.900000000000006</v>
      </c>
      <c r="J8" s="413">
        <f t="shared" ref="J8:J20" si="1">+D8-I8</f>
        <v>323.10000000000002</v>
      </c>
      <c r="K8" s="333"/>
    </row>
    <row r="9" spans="2:20" ht="32.25" customHeight="1" x14ac:dyDescent="0.2">
      <c r="B9" s="84">
        <v>2</v>
      </c>
      <c r="C9" s="315" t="s">
        <v>50</v>
      </c>
      <c r="D9" s="414">
        <v>360</v>
      </c>
      <c r="E9" s="415">
        <v>10.8</v>
      </c>
      <c r="F9" s="415">
        <v>0</v>
      </c>
      <c r="G9" s="415">
        <v>0</v>
      </c>
      <c r="H9" s="415">
        <v>0</v>
      </c>
      <c r="I9" s="412">
        <f t="shared" si="0"/>
        <v>10.8</v>
      </c>
      <c r="J9" s="413">
        <f t="shared" si="1"/>
        <v>349.2</v>
      </c>
      <c r="K9" s="334"/>
    </row>
    <row r="10" spans="2:20" ht="32.25" customHeight="1" x14ac:dyDescent="0.2">
      <c r="B10" s="84">
        <v>3</v>
      </c>
      <c r="C10" s="727" t="s">
        <v>31</v>
      </c>
      <c r="D10" s="728">
        <v>400</v>
      </c>
      <c r="E10" s="415">
        <v>12</v>
      </c>
      <c r="F10" s="415">
        <v>29</v>
      </c>
      <c r="G10" s="415">
        <v>0</v>
      </c>
      <c r="H10" s="415">
        <v>0</v>
      </c>
      <c r="I10" s="412">
        <f t="shared" ref="I10" si="2">SUM(E10:H10)</f>
        <v>41</v>
      </c>
      <c r="J10" s="413">
        <f t="shared" ref="J10" si="3">+D10-I10</f>
        <v>359</v>
      </c>
      <c r="K10" s="334"/>
    </row>
    <row r="11" spans="2:20" ht="32.25" customHeight="1" x14ac:dyDescent="0.2">
      <c r="B11" s="84">
        <v>4</v>
      </c>
      <c r="C11" s="560" t="s">
        <v>31</v>
      </c>
      <c r="D11" s="561">
        <v>475</v>
      </c>
      <c r="E11" s="562">
        <v>14.25</v>
      </c>
      <c r="F11" s="415">
        <v>0</v>
      </c>
      <c r="G11" s="415">
        <v>0</v>
      </c>
      <c r="H11" s="415">
        <v>28.5</v>
      </c>
      <c r="I11" s="412">
        <f t="shared" ref="I11" si="4">SUM(E11:H11)</f>
        <v>42.75</v>
      </c>
      <c r="J11" s="413">
        <f t="shared" ref="J11" si="5">+D11-I11</f>
        <v>432.25</v>
      </c>
      <c r="K11" s="334"/>
    </row>
    <row r="12" spans="2:20" ht="35.1" customHeight="1" x14ac:dyDescent="0.25">
      <c r="B12" s="84">
        <v>5</v>
      </c>
      <c r="C12" s="315" t="s">
        <v>31</v>
      </c>
      <c r="D12" s="416">
        <v>315</v>
      </c>
      <c r="E12" s="415">
        <v>9.4499999999999993</v>
      </c>
      <c r="F12" s="415">
        <v>0</v>
      </c>
      <c r="G12" s="415">
        <v>0</v>
      </c>
      <c r="H12" s="415">
        <v>18.899999999999999</v>
      </c>
      <c r="I12" s="412">
        <f t="shared" si="0"/>
        <v>28.349999999999998</v>
      </c>
      <c r="J12" s="417">
        <f t="shared" si="1"/>
        <v>286.64999999999998</v>
      </c>
      <c r="K12" s="288"/>
      <c r="T12" s="108"/>
    </row>
    <row r="13" spans="2:20" ht="35.1" customHeight="1" x14ac:dyDescent="0.25">
      <c r="B13" s="84">
        <v>6</v>
      </c>
      <c r="C13" s="309" t="s">
        <v>51</v>
      </c>
      <c r="D13" s="418">
        <v>315</v>
      </c>
      <c r="E13" s="419">
        <v>9.4499999999999993</v>
      </c>
      <c r="F13" s="415">
        <v>0</v>
      </c>
      <c r="G13" s="415">
        <v>0</v>
      </c>
      <c r="H13" s="415">
        <v>18.899999999999999</v>
      </c>
      <c r="I13" s="412">
        <f t="shared" si="0"/>
        <v>28.349999999999998</v>
      </c>
      <c r="J13" s="417">
        <f t="shared" si="1"/>
        <v>286.64999999999998</v>
      </c>
      <c r="K13" s="288"/>
      <c r="T13" s="108"/>
    </row>
    <row r="14" spans="2:20" ht="35.1" customHeight="1" x14ac:dyDescent="0.25">
      <c r="B14" s="84">
        <v>7</v>
      </c>
      <c r="C14" s="560" t="s">
        <v>31</v>
      </c>
      <c r="D14" s="561">
        <v>370</v>
      </c>
      <c r="E14" s="562">
        <v>11.1</v>
      </c>
      <c r="F14" s="562">
        <v>26.83</v>
      </c>
      <c r="G14" s="415">
        <v>0</v>
      </c>
      <c r="H14" s="415">
        <v>0</v>
      </c>
      <c r="I14" s="412">
        <f t="shared" si="0"/>
        <v>37.93</v>
      </c>
      <c r="J14" s="417">
        <f t="shared" si="1"/>
        <v>332.07</v>
      </c>
      <c r="K14" s="288"/>
      <c r="T14" s="108"/>
    </row>
    <row r="15" spans="2:20" ht="35.1" customHeight="1" x14ac:dyDescent="0.25">
      <c r="B15" s="84">
        <v>8</v>
      </c>
      <c r="C15" s="560" t="s">
        <v>31</v>
      </c>
      <c r="D15" s="561">
        <v>360</v>
      </c>
      <c r="E15" s="562">
        <v>10.8</v>
      </c>
      <c r="F15" s="562">
        <v>0</v>
      </c>
      <c r="G15" s="562">
        <v>26.1</v>
      </c>
      <c r="H15" s="415">
        <v>0</v>
      </c>
      <c r="I15" s="412">
        <f t="shared" si="0"/>
        <v>36.900000000000006</v>
      </c>
      <c r="J15" s="417">
        <f t="shared" si="1"/>
        <v>323.10000000000002</v>
      </c>
      <c r="K15" s="288"/>
      <c r="T15" s="108"/>
    </row>
    <row r="16" spans="2:20" ht="35.1" customHeight="1" x14ac:dyDescent="0.25">
      <c r="B16" s="84">
        <v>9</v>
      </c>
      <c r="C16" s="309" t="s">
        <v>51</v>
      </c>
      <c r="D16" s="418">
        <v>315</v>
      </c>
      <c r="E16" s="419">
        <v>9.4499999999999993</v>
      </c>
      <c r="F16" s="415">
        <v>0</v>
      </c>
      <c r="G16" s="415">
        <v>0</v>
      </c>
      <c r="H16" s="415">
        <v>18.899999999999999</v>
      </c>
      <c r="I16" s="412">
        <f t="shared" si="0"/>
        <v>28.349999999999998</v>
      </c>
      <c r="J16" s="417">
        <f t="shared" si="1"/>
        <v>286.64999999999998</v>
      </c>
      <c r="K16" s="288"/>
      <c r="T16" s="108"/>
    </row>
    <row r="17" spans="2:11" s="109" customFormat="1" ht="35.1" customHeight="1" x14ac:dyDescent="0.25">
      <c r="B17" s="84">
        <v>10</v>
      </c>
      <c r="C17" s="309" t="s">
        <v>51</v>
      </c>
      <c r="D17" s="418">
        <v>315</v>
      </c>
      <c r="E17" s="419">
        <v>9.4499999999999993</v>
      </c>
      <c r="F17" s="419">
        <v>0</v>
      </c>
      <c r="G17" s="420">
        <v>22.84</v>
      </c>
      <c r="H17" s="420">
        <v>0</v>
      </c>
      <c r="I17" s="412">
        <f t="shared" si="0"/>
        <v>32.29</v>
      </c>
      <c r="J17" s="417">
        <f t="shared" si="1"/>
        <v>282.70999999999998</v>
      </c>
      <c r="K17" s="289"/>
    </row>
    <row r="18" spans="2:11" s="109" customFormat="1" ht="35.1" customHeight="1" x14ac:dyDescent="0.25">
      <c r="B18" s="84">
        <v>11</v>
      </c>
      <c r="C18" s="309" t="s">
        <v>51</v>
      </c>
      <c r="D18" s="418">
        <v>315</v>
      </c>
      <c r="E18" s="419">
        <v>9.4499999999999993</v>
      </c>
      <c r="F18" s="419">
        <v>0</v>
      </c>
      <c r="G18" s="420">
        <v>0</v>
      </c>
      <c r="H18" s="420">
        <v>18.899999999999999</v>
      </c>
      <c r="I18" s="412">
        <f t="shared" si="0"/>
        <v>28.349999999999998</v>
      </c>
      <c r="J18" s="417">
        <f t="shared" si="1"/>
        <v>286.64999999999998</v>
      </c>
      <c r="K18" s="289"/>
    </row>
    <row r="19" spans="2:11" s="109" customFormat="1" ht="35.1" customHeight="1" x14ac:dyDescent="0.25">
      <c r="B19" s="84">
        <v>12</v>
      </c>
      <c r="C19" s="309" t="s">
        <v>51</v>
      </c>
      <c r="D19" s="418">
        <v>315</v>
      </c>
      <c r="E19" s="419">
        <v>9.4499999999999993</v>
      </c>
      <c r="F19" s="419">
        <v>22.84</v>
      </c>
      <c r="G19" s="419">
        <v>0</v>
      </c>
      <c r="H19" s="415">
        <v>0</v>
      </c>
      <c r="I19" s="412">
        <f t="shared" si="0"/>
        <v>32.29</v>
      </c>
      <c r="J19" s="417">
        <f t="shared" si="1"/>
        <v>282.70999999999998</v>
      </c>
      <c r="K19" s="289"/>
    </row>
    <row r="20" spans="2:11" s="109" customFormat="1" ht="35.1" customHeight="1" thickBot="1" x14ac:dyDescent="0.3">
      <c r="B20" s="113">
        <v>13</v>
      </c>
      <c r="C20" s="337" t="s">
        <v>51</v>
      </c>
      <c r="D20" s="421">
        <v>315</v>
      </c>
      <c r="E20" s="422">
        <v>9.4499999999999993</v>
      </c>
      <c r="F20" s="422">
        <v>22.84</v>
      </c>
      <c r="G20" s="422">
        <v>0</v>
      </c>
      <c r="H20" s="423">
        <v>0</v>
      </c>
      <c r="I20" s="412">
        <f t="shared" si="0"/>
        <v>32.29</v>
      </c>
      <c r="J20" s="424">
        <f t="shared" si="1"/>
        <v>282.70999999999998</v>
      </c>
      <c r="K20" s="338"/>
    </row>
    <row r="21" spans="2:11" s="35" customFormat="1" ht="32.25" customHeight="1" thickBot="1" x14ac:dyDescent="0.25">
      <c r="B21" s="787" t="s">
        <v>11</v>
      </c>
      <c r="C21" s="788"/>
      <c r="D21" s="339">
        <f>SUM(D8:D20)</f>
        <v>4530</v>
      </c>
      <c r="E21" s="339">
        <f>SUM(E8:E20)</f>
        <v>135.9</v>
      </c>
      <c r="F21" s="339">
        <f>SUM(F8:F20)</f>
        <v>101.51</v>
      </c>
      <c r="G21" s="339">
        <f>SUM(G8:G20)</f>
        <v>75.040000000000006</v>
      </c>
      <c r="H21" s="339">
        <f>SUM(H8:H20)</f>
        <v>104.1</v>
      </c>
      <c r="I21" s="339">
        <f>SUM(I8:I20)</f>
        <v>416.55000000000013</v>
      </c>
      <c r="J21" s="339">
        <f>SUM(J8:J20)</f>
        <v>4113.45</v>
      </c>
      <c r="K21" s="340" t="s">
        <v>46</v>
      </c>
    </row>
    <row r="22" spans="2:11" x14ac:dyDescent="0.2">
      <c r="B22" s="80"/>
      <c r="C22" s="82"/>
      <c r="D22" s="83"/>
      <c r="E22" s="83"/>
      <c r="F22" s="83"/>
      <c r="G22" s="83"/>
      <c r="H22" s="83"/>
      <c r="I22" s="83"/>
      <c r="J22" s="83"/>
      <c r="K22" s="81"/>
    </row>
    <row r="23" spans="2:11" x14ac:dyDescent="0.2">
      <c r="B23" s="30"/>
      <c r="C23" s="17"/>
      <c r="D23" s="29"/>
      <c r="E23" s="29"/>
      <c r="F23" s="29"/>
      <c r="G23" s="29"/>
      <c r="H23" s="29"/>
      <c r="I23" s="29"/>
      <c r="J23" s="29"/>
      <c r="K23" s="21"/>
    </row>
    <row r="24" spans="2:11" x14ac:dyDescent="0.2">
      <c r="B24" s="30"/>
      <c r="C24" s="17"/>
      <c r="D24" s="29"/>
      <c r="E24" s="29"/>
      <c r="F24" s="29"/>
      <c r="G24" s="29"/>
      <c r="H24" s="29"/>
      <c r="I24" s="29"/>
      <c r="J24" s="29"/>
      <c r="K24" s="21"/>
    </row>
    <row r="25" spans="2:11" ht="15.75" x14ac:dyDescent="0.25">
      <c r="B25" s="30"/>
      <c r="C25" s="62" t="str">
        <f>AIP!C17</f>
        <v>SR. HERNAN JOSE TORRES ROMERO</v>
      </c>
      <c r="D25" s="839"/>
      <c r="E25" s="839"/>
      <c r="F25" s="839" t="str">
        <f>AIP!E17</f>
        <v>LICDO. NAHIN ARNELGE FERRUFINO BENITEZ</v>
      </c>
      <c r="G25" s="839"/>
      <c r="H25" s="839"/>
      <c r="I25" s="839"/>
      <c r="J25" s="839" t="str">
        <f>AIP!J17</f>
        <v>LICDA. GLORIA ISABEL GONZALEZ VASQUEZ</v>
      </c>
      <c r="K25" s="21"/>
    </row>
    <row r="26" spans="2:11" ht="15.75" x14ac:dyDescent="0.25">
      <c r="B26" s="30"/>
      <c r="C26" s="62" t="str">
        <f>AIP!C18</f>
        <v>SINDICO MUNICIPAL</v>
      </c>
      <c r="D26" s="839"/>
      <c r="E26" s="839"/>
      <c r="F26" s="839" t="str">
        <f>AIP!E18</f>
        <v>ALCALDE MUNICIPAL</v>
      </c>
      <c r="G26" s="839"/>
      <c r="H26" s="839"/>
      <c r="I26" s="839"/>
      <c r="J26" s="839" t="str">
        <f>AIP!J18</f>
        <v>CONTADORA MUNICIPAL.</v>
      </c>
      <c r="K26" s="21"/>
    </row>
    <row r="27" spans="2:11" ht="15.75" x14ac:dyDescent="0.25">
      <c r="B27" s="30"/>
      <c r="C27" s="62"/>
      <c r="D27" s="839"/>
      <c r="E27" s="839"/>
      <c r="F27" s="839"/>
      <c r="G27" s="839"/>
      <c r="H27" s="839"/>
      <c r="I27" s="839"/>
      <c r="J27" s="29"/>
      <c r="K27" s="21"/>
    </row>
    <row r="28" spans="2:11" ht="15.75" x14ac:dyDescent="0.25">
      <c r="B28" s="30"/>
      <c r="C28" s="62"/>
      <c r="D28" s="839"/>
      <c r="E28" s="839"/>
      <c r="F28" s="839"/>
      <c r="G28" s="839"/>
      <c r="H28" s="839"/>
      <c r="I28" s="839"/>
      <c r="J28" s="29"/>
      <c r="K28" s="21"/>
    </row>
    <row r="29" spans="2:11" ht="15.75" x14ac:dyDescent="0.25">
      <c r="B29" s="30"/>
      <c r="C29" s="62"/>
      <c r="D29" s="839"/>
      <c r="E29" s="839"/>
      <c r="F29" s="839"/>
      <c r="G29" s="839"/>
      <c r="H29" s="839"/>
      <c r="I29" s="839"/>
      <c r="J29" s="29"/>
      <c r="K29" s="21"/>
    </row>
    <row r="30" spans="2:11" ht="15.75" x14ac:dyDescent="0.25">
      <c r="B30" s="30"/>
      <c r="C30" s="62" t="str">
        <f>AIP!C22</f>
        <v>LICDA. CARINA PATRICIA FLORES</v>
      </c>
      <c r="D30" s="839"/>
      <c r="E30" s="839"/>
      <c r="F30" s="839" t="str">
        <f>AIP!F22</f>
        <v>SR. MARIO ALBERTO DIAZ PAIZ</v>
      </c>
      <c r="G30" s="839"/>
      <c r="H30" s="839"/>
      <c r="I30" s="839"/>
      <c r="J30" s="29"/>
      <c r="K30" s="21"/>
    </row>
    <row r="31" spans="2:11" s="52" customFormat="1" ht="15.75" x14ac:dyDescent="0.25">
      <c r="C31" s="98" t="str">
        <f>AIP!C23</f>
        <v>JEFA DE DESARROLLO HUMANO</v>
      </c>
      <c r="D31" s="66"/>
      <c r="E31" s="98"/>
      <c r="F31" s="214" t="str">
        <f>AIP!F23</f>
        <v>TESORERO MUNICIPAL</v>
      </c>
      <c r="G31" s="98"/>
      <c r="H31" s="98"/>
      <c r="I31" s="98"/>
      <c r="J31" s="98"/>
    </row>
    <row r="32" spans="2:11" s="52" customFormat="1" ht="15.75" x14ac:dyDescent="0.25"/>
    <row r="33" spans="3:4" s="52" customFormat="1" ht="15.75" x14ac:dyDescent="0.25">
      <c r="C33" s="69"/>
      <c r="D33" s="97"/>
    </row>
    <row r="34" spans="3:4" s="52" customFormat="1" ht="15.75" x14ac:dyDescent="0.25">
      <c r="C34" s="783"/>
      <c r="D34" s="783"/>
    </row>
  </sheetData>
  <mergeCells count="3">
    <mergeCell ref="C34:D34"/>
    <mergeCell ref="B7:K7"/>
    <mergeCell ref="B21:C21"/>
  </mergeCells>
  <pageMargins left="0.59055118110236227" right="0" top="0.31496062992125984" bottom="7.874015748031496E-2" header="0.31496062992125984" footer="0.11811023622047245"/>
  <pageSetup paperSize="5" scale="55" orientation="landscape" verticalDpi="7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409040"/>
  </sheetPr>
  <dimension ref="A1:J34"/>
  <sheetViews>
    <sheetView view="pageLayout" zoomScale="71" zoomScaleNormal="70" zoomScalePageLayoutView="71" workbookViewId="0">
      <selection activeCell="E27" sqref="E27"/>
    </sheetView>
  </sheetViews>
  <sheetFormatPr baseColWidth="10" defaultRowHeight="12.75" x14ac:dyDescent="0.2"/>
  <cols>
    <col min="1" max="1" width="5.42578125" style="6" customWidth="1"/>
    <col min="2" max="2" width="19.140625" style="153" customWidth="1"/>
    <col min="3" max="3" width="17" style="6" customWidth="1"/>
    <col min="4" max="4" width="17.28515625" style="6" customWidth="1"/>
    <col min="5" max="5" width="16.7109375" style="6" customWidth="1"/>
    <col min="6" max="6" width="14" style="6" customWidth="1"/>
    <col min="7" max="7" width="13" style="6" customWidth="1"/>
    <col min="8" max="8" width="14.42578125" style="6" customWidth="1"/>
    <col min="9" max="9" width="15.140625" style="6" customWidth="1"/>
    <col min="10" max="10" width="30.140625" style="6" customWidth="1"/>
    <col min="11" max="16384" width="11.42578125" style="6"/>
  </cols>
  <sheetData>
    <row r="1" spans="1:10" ht="21" x14ac:dyDescent="0.35">
      <c r="A1" s="707"/>
      <c r="B1" s="707"/>
      <c r="C1" s="707"/>
      <c r="D1" s="707" t="str">
        <f>POLICIA1!D4</f>
        <v>PLANILLA  DE  SUELDO  DEL MES DE ENERO 2020</v>
      </c>
      <c r="E1" s="707"/>
      <c r="F1" s="707"/>
      <c r="G1" s="707"/>
      <c r="H1" s="707"/>
      <c r="I1" s="707"/>
      <c r="J1" s="707"/>
    </row>
    <row r="2" spans="1:10" ht="15.75" customHeight="1" thickBot="1" x14ac:dyDescent="0.3">
      <c r="A2" s="61"/>
      <c r="B2" s="158"/>
      <c r="C2" s="33"/>
      <c r="D2" s="33"/>
      <c r="E2" s="33"/>
      <c r="F2" s="33"/>
      <c r="G2" s="33"/>
      <c r="H2" s="62"/>
      <c r="I2" s="62"/>
      <c r="J2" s="19"/>
    </row>
    <row r="3" spans="1:10" ht="87.75" customHeight="1" thickBot="1" x14ac:dyDescent="0.25">
      <c r="A3" s="40" t="s">
        <v>13</v>
      </c>
      <c r="B3" s="260" t="s">
        <v>28</v>
      </c>
      <c r="C3" s="42" t="s">
        <v>14</v>
      </c>
      <c r="D3" s="41" t="s">
        <v>15</v>
      </c>
      <c r="E3" s="42" t="s">
        <v>16</v>
      </c>
      <c r="F3" s="42" t="s">
        <v>20</v>
      </c>
      <c r="G3" s="42" t="s">
        <v>10</v>
      </c>
      <c r="H3" s="42" t="s">
        <v>17</v>
      </c>
      <c r="I3" s="42" t="s">
        <v>18</v>
      </c>
      <c r="J3" s="59" t="s">
        <v>19</v>
      </c>
    </row>
    <row r="4" spans="1:10" ht="37.5" customHeight="1" thickBot="1" x14ac:dyDescent="0.25">
      <c r="A4" s="789" t="s">
        <v>105</v>
      </c>
      <c r="B4" s="790"/>
      <c r="C4" s="790"/>
      <c r="D4" s="790"/>
      <c r="E4" s="790"/>
      <c r="F4" s="790"/>
      <c r="G4" s="790"/>
      <c r="H4" s="790"/>
      <c r="I4" s="790"/>
      <c r="J4" s="791"/>
    </row>
    <row r="5" spans="1:10" ht="36.75" hidden="1" customHeight="1" x14ac:dyDescent="0.2">
      <c r="A5" s="104">
        <v>10</v>
      </c>
      <c r="B5" s="261"/>
      <c r="C5" s="144"/>
      <c r="D5" s="120"/>
      <c r="E5" s="120"/>
      <c r="F5" s="120"/>
      <c r="G5" s="120"/>
      <c r="H5" s="127" t="e">
        <f>#N/A</f>
        <v>#N/A</v>
      </c>
      <c r="I5" s="127" t="e">
        <f>#N/A</f>
        <v>#N/A</v>
      </c>
      <c r="J5" s="121"/>
    </row>
    <row r="6" spans="1:10" ht="36.75" customHeight="1" x14ac:dyDescent="0.2">
      <c r="A6" s="295">
        <v>1</v>
      </c>
      <c r="B6" s="311" t="s">
        <v>68</v>
      </c>
      <c r="C6" s="399">
        <v>360</v>
      </c>
      <c r="D6" s="400">
        <v>10.8</v>
      </c>
      <c r="E6" s="400">
        <v>26.1</v>
      </c>
      <c r="F6" s="401">
        <v>0</v>
      </c>
      <c r="G6" s="400">
        <v>0</v>
      </c>
      <c r="H6" s="402">
        <f t="shared" ref="H6:H16" si="0">SUM(D6:G6)</f>
        <v>36.900000000000006</v>
      </c>
      <c r="I6" s="402">
        <f t="shared" ref="I6:I16" si="1">C6-H6</f>
        <v>323.10000000000002</v>
      </c>
      <c r="J6" s="252"/>
    </row>
    <row r="7" spans="1:10" ht="36.75" customHeight="1" x14ac:dyDescent="0.2">
      <c r="A7" s="60">
        <v>2</v>
      </c>
      <c r="B7" s="309" t="s">
        <v>51</v>
      </c>
      <c r="C7" s="403">
        <v>315</v>
      </c>
      <c r="D7" s="404">
        <v>9.4499999999999993</v>
      </c>
      <c r="E7" s="404">
        <v>0</v>
      </c>
      <c r="F7" s="405">
        <v>22.84</v>
      </c>
      <c r="G7" s="404">
        <v>0</v>
      </c>
      <c r="H7" s="406">
        <f t="shared" si="0"/>
        <v>32.29</v>
      </c>
      <c r="I7" s="406">
        <f t="shared" si="1"/>
        <v>282.70999999999998</v>
      </c>
      <c r="J7" s="50"/>
    </row>
    <row r="8" spans="1:10" ht="35.25" customHeight="1" x14ac:dyDescent="0.2">
      <c r="A8" s="60">
        <v>3</v>
      </c>
      <c r="B8" s="309" t="s">
        <v>51</v>
      </c>
      <c r="C8" s="403">
        <v>315</v>
      </c>
      <c r="D8" s="404">
        <v>9.4499999999999993</v>
      </c>
      <c r="E8" s="404">
        <v>22.84</v>
      </c>
      <c r="F8" s="404">
        <v>0</v>
      </c>
      <c r="G8" s="406">
        <v>0</v>
      </c>
      <c r="H8" s="406">
        <f t="shared" si="0"/>
        <v>32.29</v>
      </c>
      <c r="I8" s="406">
        <f t="shared" si="1"/>
        <v>282.70999999999998</v>
      </c>
      <c r="J8" s="50"/>
    </row>
    <row r="9" spans="1:10" ht="35.25" customHeight="1" x14ac:dyDescent="0.2">
      <c r="A9" s="60">
        <v>4</v>
      </c>
      <c r="B9" s="309" t="s">
        <v>51</v>
      </c>
      <c r="C9" s="403">
        <v>315</v>
      </c>
      <c r="D9" s="404">
        <v>9.4499999999999993</v>
      </c>
      <c r="E9" s="404">
        <v>0</v>
      </c>
      <c r="F9" s="404">
        <v>0</v>
      </c>
      <c r="G9" s="406">
        <v>18.899999999999999</v>
      </c>
      <c r="H9" s="406">
        <f t="shared" si="0"/>
        <v>28.349999999999998</v>
      </c>
      <c r="I9" s="406">
        <f t="shared" si="1"/>
        <v>286.64999999999998</v>
      </c>
      <c r="J9" s="50"/>
    </row>
    <row r="10" spans="1:10" ht="35.25" customHeight="1" x14ac:dyDescent="0.2">
      <c r="A10" s="60">
        <v>5</v>
      </c>
      <c r="B10" s="309" t="s">
        <v>51</v>
      </c>
      <c r="C10" s="403">
        <v>350</v>
      </c>
      <c r="D10" s="404">
        <v>10.5</v>
      </c>
      <c r="E10" s="404">
        <v>0</v>
      </c>
      <c r="F10" s="404">
        <v>0</v>
      </c>
      <c r="G10" s="406">
        <v>21</v>
      </c>
      <c r="H10" s="406">
        <f t="shared" si="0"/>
        <v>31.5</v>
      </c>
      <c r="I10" s="406">
        <f t="shared" si="1"/>
        <v>318.5</v>
      </c>
      <c r="J10" s="50"/>
    </row>
    <row r="11" spans="1:10" ht="37.5" customHeight="1" x14ac:dyDescent="0.2">
      <c r="A11" s="60">
        <v>6</v>
      </c>
      <c r="B11" s="309" t="s">
        <v>51</v>
      </c>
      <c r="C11" s="403">
        <v>315</v>
      </c>
      <c r="D11" s="404">
        <v>9.4499999999999993</v>
      </c>
      <c r="E11" s="404">
        <v>0</v>
      </c>
      <c r="F11" s="405">
        <v>22.84</v>
      </c>
      <c r="G11" s="406">
        <v>0</v>
      </c>
      <c r="H11" s="406">
        <f t="shared" si="0"/>
        <v>32.29</v>
      </c>
      <c r="I11" s="406">
        <f t="shared" si="1"/>
        <v>282.70999999999998</v>
      </c>
      <c r="J11" s="50"/>
    </row>
    <row r="12" spans="1:10" ht="37.5" customHeight="1" x14ac:dyDescent="0.2">
      <c r="A12" s="60">
        <v>7</v>
      </c>
      <c r="B12" s="309" t="s">
        <v>51</v>
      </c>
      <c r="C12" s="403">
        <v>310</v>
      </c>
      <c r="D12" s="404">
        <v>9.3000000000000007</v>
      </c>
      <c r="E12" s="404">
        <v>0</v>
      </c>
      <c r="F12" s="405">
        <v>22.48</v>
      </c>
      <c r="G12" s="406">
        <v>0</v>
      </c>
      <c r="H12" s="406">
        <f t="shared" si="0"/>
        <v>31.78</v>
      </c>
      <c r="I12" s="406">
        <f t="shared" si="1"/>
        <v>278.22000000000003</v>
      </c>
      <c r="J12" s="50"/>
    </row>
    <row r="13" spans="1:10" ht="37.5" customHeight="1" x14ac:dyDescent="0.2">
      <c r="A13" s="60">
        <v>8</v>
      </c>
      <c r="B13" s="309" t="s">
        <v>51</v>
      </c>
      <c r="C13" s="403">
        <v>310</v>
      </c>
      <c r="D13" s="404">
        <v>9.3000000000000007</v>
      </c>
      <c r="E13" s="404">
        <v>0</v>
      </c>
      <c r="F13" s="405">
        <v>22.48</v>
      </c>
      <c r="G13" s="406">
        <v>0</v>
      </c>
      <c r="H13" s="406">
        <f t="shared" si="0"/>
        <v>31.78</v>
      </c>
      <c r="I13" s="406">
        <f t="shared" si="1"/>
        <v>278.22000000000003</v>
      </c>
      <c r="J13" s="50"/>
    </row>
    <row r="14" spans="1:10" ht="30" customHeight="1" x14ac:dyDescent="0.2">
      <c r="A14" s="60">
        <v>9</v>
      </c>
      <c r="B14" s="309" t="s">
        <v>51</v>
      </c>
      <c r="C14" s="403">
        <v>315</v>
      </c>
      <c r="D14" s="404">
        <v>9.4499999999999993</v>
      </c>
      <c r="E14" s="404">
        <v>0</v>
      </c>
      <c r="F14" s="405">
        <v>0</v>
      </c>
      <c r="G14" s="406">
        <v>18.899999999999999</v>
      </c>
      <c r="H14" s="406">
        <f t="shared" si="0"/>
        <v>28.349999999999998</v>
      </c>
      <c r="I14" s="406">
        <f t="shared" si="1"/>
        <v>286.64999999999998</v>
      </c>
      <c r="J14" s="50"/>
    </row>
    <row r="15" spans="1:10" ht="47.25" customHeight="1" x14ac:dyDescent="0.2">
      <c r="A15" s="60">
        <v>10</v>
      </c>
      <c r="B15" s="309" t="s">
        <v>51</v>
      </c>
      <c r="C15" s="403">
        <v>310</v>
      </c>
      <c r="D15" s="404">
        <v>9.3000000000000007</v>
      </c>
      <c r="E15" s="404">
        <v>22.48</v>
      </c>
      <c r="F15" s="405">
        <v>0</v>
      </c>
      <c r="G15" s="406">
        <v>0</v>
      </c>
      <c r="H15" s="406">
        <f t="shared" si="0"/>
        <v>31.78</v>
      </c>
      <c r="I15" s="406">
        <f t="shared" si="1"/>
        <v>278.22000000000003</v>
      </c>
      <c r="J15" s="50"/>
    </row>
    <row r="16" spans="1:10" ht="47.25" customHeight="1" thickBot="1" x14ac:dyDescent="0.25">
      <c r="A16" s="100">
        <v>11</v>
      </c>
      <c r="B16" s="313" t="s">
        <v>51</v>
      </c>
      <c r="C16" s="407">
        <v>310</v>
      </c>
      <c r="D16" s="408">
        <v>9.3000000000000007</v>
      </c>
      <c r="E16" s="408">
        <v>22.48</v>
      </c>
      <c r="F16" s="409">
        <v>0</v>
      </c>
      <c r="G16" s="410">
        <v>0</v>
      </c>
      <c r="H16" s="410">
        <f t="shared" si="0"/>
        <v>31.78</v>
      </c>
      <c r="I16" s="410">
        <f t="shared" si="1"/>
        <v>278.22000000000003</v>
      </c>
      <c r="J16" s="297"/>
    </row>
    <row r="17" spans="1:10" ht="31.5" customHeight="1" thickBot="1" x14ac:dyDescent="0.3">
      <c r="A17" s="608"/>
      <c r="B17" s="708"/>
      <c r="C17" s="485">
        <f>SUM(C6:C16)</f>
        <v>3525</v>
      </c>
      <c r="D17" s="485">
        <f>SUM(D6:D16)</f>
        <v>105.74999999999999</v>
      </c>
      <c r="E17" s="485">
        <f>SUM(E6:E16)</f>
        <v>93.9</v>
      </c>
      <c r="F17" s="485">
        <f>SUM(F6:F16)</f>
        <v>90.64</v>
      </c>
      <c r="G17" s="485">
        <f>SUM(G6:G16)</f>
        <v>58.8</v>
      </c>
      <c r="H17" s="485">
        <f>SUM(H6:H16)</f>
        <v>349.08999999999992</v>
      </c>
      <c r="I17" s="485">
        <f>SUM(I6:I16)</f>
        <v>3175.9100000000008</v>
      </c>
      <c r="J17" s="609"/>
    </row>
    <row r="18" spans="1:10" x14ac:dyDescent="0.2">
      <c r="A18" s="13"/>
      <c r="C18" s="14"/>
      <c r="D18" s="14"/>
      <c r="E18" s="14"/>
      <c r="F18" s="14"/>
      <c r="G18" s="14"/>
      <c r="H18" s="14"/>
      <c r="I18" s="14"/>
      <c r="J18" s="5"/>
    </row>
    <row r="19" spans="1:10" x14ac:dyDescent="0.2">
      <c r="A19" s="13"/>
      <c r="C19" s="14"/>
      <c r="D19" s="14"/>
      <c r="E19" s="14"/>
      <c r="F19" s="14"/>
      <c r="G19" s="14"/>
      <c r="H19" s="14"/>
      <c r="I19" s="14"/>
      <c r="J19" s="5"/>
    </row>
    <row r="20" spans="1:10" x14ac:dyDescent="0.2">
      <c r="A20" s="13"/>
      <c r="C20" s="14"/>
      <c r="D20" s="14"/>
      <c r="E20" s="14"/>
      <c r="F20" s="14"/>
      <c r="G20" s="14"/>
      <c r="H20" s="14"/>
      <c r="I20" s="14"/>
      <c r="J20" s="5"/>
    </row>
    <row r="21" spans="1:10" ht="15" x14ac:dyDescent="0.25">
      <c r="A21" s="13"/>
      <c r="B21" s="286"/>
      <c r="C21" s="112"/>
      <c r="D21" s="112"/>
      <c r="E21" s="112"/>
      <c r="F21" s="112"/>
      <c r="G21" s="14"/>
      <c r="H21" s="14"/>
      <c r="I21" s="14"/>
      <c r="J21" s="5"/>
    </row>
    <row r="22" spans="1:10" ht="15" x14ac:dyDescent="0.25">
      <c r="A22" s="13"/>
      <c r="B22" s="286" t="str">
        <f>POLICIA1!C25</f>
        <v>SR. HERNAN JOSE TORRES ROMERO</v>
      </c>
      <c r="C22" s="112"/>
      <c r="D22" s="112"/>
      <c r="E22" s="112" t="str">
        <f>POLICIA1!F25</f>
        <v>LICDO. NAHIN ARNELGE FERRUFINO BENITEZ</v>
      </c>
      <c r="F22" s="112"/>
      <c r="G22" s="14"/>
      <c r="H22" s="14"/>
      <c r="I22" s="14" t="str">
        <f>POLICIA1!J25</f>
        <v>LICDA. GLORIA ISABEL GONZALEZ VASQUEZ</v>
      </c>
      <c r="J22" s="5"/>
    </row>
    <row r="23" spans="1:10" ht="15" x14ac:dyDescent="0.25">
      <c r="A23" s="13"/>
      <c r="B23" s="286" t="str">
        <f>POLICIA1!C26</f>
        <v>SINDICO MUNICIPAL</v>
      </c>
      <c r="C23" s="112"/>
      <c r="D23" s="112"/>
      <c r="E23" s="112" t="str">
        <f>POLICIA1!F26</f>
        <v>ALCALDE MUNICIPAL</v>
      </c>
      <c r="F23" s="112"/>
      <c r="G23" s="14"/>
      <c r="H23" s="14"/>
      <c r="I23" s="14" t="str">
        <f>POLICIA1!J26</f>
        <v>CONTADORA MUNICIPAL.</v>
      </c>
      <c r="J23" s="5"/>
    </row>
    <row r="24" spans="1:10" ht="15" x14ac:dyDescent="0.25">
      <c r="A24" s="13"/>
      <c r="B24" s="286"/>
      <c r="C24" s="112"/>
      <c r="D24" s="112"/>
      <c r="E24" s="112"/>
      <c r="F24" s="112"/>
      <c r="G24" s="14"/>
      <c r="H24" s="14"/>
      <c r="I24" s="14"/>
      <c r="J24" s="5"/>
    </row>
    <row r="25" spans="1:10" ht="18.75" customHeight="1" x14ac:dyDescent="0.25">
      <c r="A25" s="709"/>
      <c r="B25" s="840"/>
      <c r="C25" s="761"/>
      <c r="D25" s="761"/>
      <c r="E25" s="730"/>
      <c r="F25" s="49"/>
      <c r="G25" s="53"/>
      <c r="J25" s="79"/>
    </row>
    <row r="26" spans="1:10" ht="15" x14ac:dyDescent="0.25">
      <c r="A26" s="79"/>
      <c r="B26" s="840"/>
      <c r="C26" s="49"/>
      <c r="D26" s="49"/>
      <c r="E26" s="49"/>
      <c r="F26" s="49"/>
      <c r="G26" s="53"/>
      <c r="J26" s="53"/>
    </row>
    <row r="27" spans="1:10" ht="15" x14ac:dyDescent="0.25">
      <c r="A27" s="79"/>
      <c r="B27" s="840" t="str">
        <f>POLICIA1!C30</f>
        <v>LICDA. CARINA PATRICIA FLORES</v>
      </c>
      <c r="C27" s="49"/>
      <c r="D27" s="49"/>
      <c r="E27" s="49" t="str">
        <f>POLICIA1!F30</f>
        <v>SR. MARIO ALBERTO DIAZ PAIZ</v>
      </c>
      <c r="F27" s="49"/>
      <c r="G27" s="53"/>
      <c r="J27" s="53"/>
    </row>
    <row r="28" spans="1:10" ht="15" x14ac:dyDescent="0.25">
      <c r="A28" s="79"/>
      <c r="B28" s="840" t="str">
        <f>POLICIA1!C31</f>
        <v>JEFA DE DESARROLLO HUMANO</v>
      </c>
      <c r="C28" s="49"/>
      <c r="D28" s="49"/>
      <c r="E28" s="841" t="str">
        <f>POLICIA1!F31</f>
        <v>TESORERO MUNICIPAL</v>
      </c>
      <c r="F28" s="49"/>
      <c r="G28" s="53"/>
      <c r="H28" s="53"/>
      <c r="I28" s="79"/>
      <c r="J28" s="53"/>
    </row>
    <row r="29" spans="1:10" x14ac:dyDescent="0.2">
      <c r="A29" s="125"/>
      <c r="B29" s="262"/>
      <c r="C29" s="125"/>
      <c r="D29" s="126"/>
      <c r="E29" s="126"/>
      <c r="F29" s="126"/>
      <c r="G29" s="126"/>
      <c r="H29" s="125"/>
      <c r="I29" s="125"/>
      <c r="J29" s="125"/>
    </row>
    <row r="30" spans="1:10" x14ac:dyDescent="0.2">
      <c r="A30" s="1"/>
      <c r="B30" s="256"/>
      <c r="C30" s="1"/>
      <c r="D30" s="2"/>
      <c r="E30" s="2"/>
      <c r="F30" s="5"/>
      <c r="G30" s="5"/>
      <c r="J30" s="1"/>
    </row>
    <row r="31" spans="1:10" x14ac:dyDescent="0.2">
      <c r="A31" s="1"/>
      <c r="B31" s="256"/>
      <c r="C31" s="1"/>
      <c r="D31" s="2"/>
      <c r="E31" s="2"/>
      <c r="F31" s="14"/>
      <c r="G31" s="14"/>
      <c r="J31" s="1"/>
    </row>
    <row r="32" spans="1:10" x14ac:dyDescent="0.2">
      <c r="A32" s="1"/>
      <c r="B32" s="256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256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256"/>
      <c r="C34" s="1"/>
      <c r="D34" s="1"/>
      <c r="E34" s="1"/>
      <c r="F34" s="1"/>
      <c r="G34" s="1"/>
      <c r="H34" s="1"/>
      <c r="I34" s="1"/>
      <c r="J34" s="1"/>
    </row>
  </sheetData>
  <mergeCells count="2">
    <mergeCell ref="A4:J4"/>
    <mergeCell ref="C25:D25"/>
  </mergeCells>
  <printOptions horizontalCentered="1"/>
  <pageMargins left="0.25" right="0.25" top="0.75" bottom="0.75" header="0.3" footer="0.3"/>
  <pageSetup paperSize="5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14ACBC"/>
  </sheetPr>
  <dimension ref="A2:Y27"/>
  <sheetViews>
    <sheetView topLeftCell="B1" zoomScale="66" zoomScaleNormal="66" workbookViewId="0">
      <selection activeCell="E16" sqref="E16"/>
    </sheetView>
  </sheetViews>
  <sheetFormatPr baseColWidth="10" defaultRowHeight="12.75" x14ac:dyDescent="0.2"/>
  <cols>
    <col min="1" max="1" width="2.140625" style="6" hidden="1" customWidth="1"/>
    <col min="2" max="2" width="7.42578125" style="6" customWidth="1"/>
    <col min="3" max="4" width="16" style="6" customWidth="1"/>
    <col min="5" max="5" width="13.7109375" style="6" customWidth="1"/>
    <col min="6" max="6" width="12" style="6" customWidth="1"/>
    <col min="7" max="7" width="12" style="39" customWidth="1"/>
    <col min="8" max="8" width="13" style="6" customWidth="1"/>
    <col min="9" max="9" width="15.5703125" style="6" customWidth="1"/>
    <col min="10" max="10" width="13.42578125" style="6" customWidth="1"/>
    <col min="11" max="11" width="14.7109375" style="6" customWidth="1"/>
    <col min="12" max="12" width="14.42578125" style="6" customWidth="1"/>
    <col min="13" max="13" width="24.5703125" style="6" customWidth="1"/>
    <col min="14" max="16384" width="11.42578125" style="6"/>
  </cols>
  <sheetData>
    <row r="2" spans="2:25" ht="24.75" customHeight="1" x14ac:dyDescent="0.25">
      <c r="D2" s="795" t="str">
        <f>POLICIA1!D4</f>
        <v>PLANILLA  DE  SUELDO  DEL MES DE ENERO 2020</v>
      </c>
      <c r="E2" s="795"/>
      <c r="F2" s="795"/>
      <c r="G2" s="795"/>
      <c r="H2" s="795"/>
      <c r="I2" s="795"/>
      <c r="J2" s="795"/>
      <c r="K2" s="795"/>
    </row>
    <row r="3" spans="2:25" ht="13.5" thickBot="1" x14ac:dyDescent="0.25"/>
    <row r="4" spans="2:25" ht="57" customHeight="1" thickBot="1" x14ac:dyDescent="0.25">
      <c r="B4" s="223" t="s">
        <v>13</v>
      </c>
      <c r="C4" s="224" t="s">
        <v>1</v>
      </c>
      <c r="D4" s="224" t="s">
        <v>21</v>
      </c>
      <c r="E4" s="224" t="s">
        <v>2</v>
      </c>
      <c r="F4" s="224" t="s">
        <v>16</v>
      </c>
      <c r="G4" s="224" t="s">
        <v>54</v>
      </c>
      <c r="H4" s="225" t="s">
        <v>0</v>
      </c>
      <c r="I4" s="225" t="s">
        <v>10</v>
      </c>
      <c r="J4" s="225" t="s">
        <v>3</v>
      </c>
      <c r="K4" s="224" t="s">
        <v>25</v>
      </c>
      <c r="L4" s="224" t="s">
        <v>26</v>
      </c>
      <c r="M4" s="226" t="s">
        <v>7</v>
      </c>
      <c r="N4" s="4"/>
      <c r="O4" s="4"/>
    </row>
    <row r="5" spans="2:25" ht="21.75" customHeight="1" thickBot="1" x14ac:dyDescent="0.25">
      <c r="B5" s="792" t="s">
        <v>106</v>
      </c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4"/>
      <c r="N5" s="4"/>
      <c r="O5" s="4"/>
    </row>
    <row r="6" spans="2:25" ht="55.5" customHeight="1" x14ac:dyDescent="0.2">
      <c r="B6" s="193">
        <v>1</v>
      </c>
      <c r="C6" s="320" t="s">
        <v>80</v>
      </c>
      <c r="D6" s="316">
        <v>465</v>
      </c>
      <c r="E6" s="179">
        <v>13.95</v>
      </c>
      <c r="F6" s="180">
        <v>33.71</v>
      </c>
      <c r="G6" s="180">
        <v>0</v>
      </c>
      <c r="H6" s="151">
        <v>0</v>
      </c>
      <c r="I6" s="151">
        <v>0</v>
      </c>
      <c r="J6" s="151">
        <v>0</v>
      </c>
      <c r="K6" s="152">
        <f>SUM(E6:J6)</f>
        <v>47.66</v>
      </c>
      <c r="L6" s="152">
        <f>(D6-K6)</f>
        <v>417.34000000000003</v>
      </c>
      <c r="M6" s="181"/>
      <c r="N6" s="4"/>
      <c r="O6" s="4"/>
      <c r="V6" s="7"/>
      <c r="W6" s="7"/>
      <c r="X6" s="7"/>
      <c r="Y6" s="7"/>
    </row>
    <row r="7" spans="2:25" ht="57.75" customHeight="1" x14ac:dyDescent="0.2">
      <c r="B7" s="84">
        <v>2</v>
      </c>
      <c r="C7" s="317" t="s">
        <v>156</v>
      </c>
      <c r="D7" s="307">
        <v>370</v>
      </c>
      <c r="E7" s="136">
        <v>11.1</v>
      </c>
      <c r="F7" s="137" t="s">
        <v>65</v>
      </c>
      <c r="G7" s="137">
        <v>0</v>
      </c>
      <c r="H7" s="107">
        <v>27.75</v>
      </c>
      <c r="I7" s="107">
        <v>0</v>
      </c>
      <c r="J7" s="107">
        <v>0</v>
      </c>
      <c r="K7" s="105">
        <f>SUM(E7:J7)</f>
        <v>38.85</v>
      </c>
      <c r="L7" s="105">
        <f>(D7-K7)</f>
        <v>331.15</v>
      </c>
      <c r="M7" s="77"/>
      <c r="N7" s="4"/>
      <c r="O7" s="4"/>
    </row>
    <row r="8" spans="2:25" ht="57.75" customHeight="1" x14ac:dyDescent="0.2">
      <c r="B8" s="84">
        <v>3</v>
      </c>
      <c r="C8" s="317" t="s">
        <v>80</v>
      </c>
      <c r="D8" s="307">
        <v>360</v>
      </c>
      <c r="E8" s="208">
        <v>10.8</v>
      </c>
      <c r="F8" s="208">
        <v>26.1</v>
      </c>
      <c r="G8" s="208">
        <v>0</v>
      </c>
      <c r="H8" s="107">
        <v>0</v>
      </c>
      <c r="I8" s="235">
        <v>0</v>
      </c>
      <c r="J8" s="235">
        <v>0</v>
      </c>
      <c r="K8" s="147">
        <f>SUM(E8:J8)</f>
        <v>36.900000000000006</v>
      </c>
      <c r="L8" s="105">
        <f>(D8-K8)</f>
        <v>323.10000000000002</v>
      </c>
      <c r="M8" s="77"/>
      <c r="N8" s="4"/>
      <c r="O8" s="4"/>
    </row>
    <row r="9" spans="2:25" ht="71.25" customHeight="1" thickBot="1" x14ac:dyDescent="0.25">
      <c r="B9" s="250">
        <v>4</v>
      </c>
      <c r="C9" s="309" t="s">
        <v>157</v>
      </c>
      <c r="D9" s="321">
        <v>600</v>
      </c>
      <c r="E9" s="218">
        <v>18</v>
      </c>
      <c r="F9" s="218">
        <v>43.5</v>
      </c>
      <c r="G9" s="218">
        <v>0</v>
      </c>
      <c r="H9" s="105">
        <v>0</v>
      </c>
      <c r="I9" s="376">
        <v>0</v>
      </c>
      <c r="J9" s="241">
        <v>24.32</v>
      </c>
      <c r="K9" s="147">
        <f>SUM(E9:J9)</f>
        <v>85.82</v>
      </c>
      <c r="L9" s="105">
        <f>(D9-K9)</f>
        <v>514.18000000000006</v>
      </c>
      <c r="M9" s="77"/>
      <c r="N9" s="4"/>
      <c r="O9" s="4"/>
    </row>
    <row r="10" spans="2:25" ht="23.25" customHeight="1" thickBot="1" x14ac:dyDescent="0.25">
      <c r="B10" s="792" t="s">
        <v>74</v>
      </c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4"/>
      <c r="N10" s="4"/>
      <c r="O10" s="4"/>
    </row>
    <row r="11" spans="2:25" ht="46.5" customHeight="1" x14ac:dyDescent="0.2">
      <c r="B11" s="210">
        <v>5</v>
      </c>
      <c r="C11" s="128" t="s">
        <v>158</v>
      </c>
      <c r="D11" s="106">
        <v>515</v>
      </c>
      <c r="E11" s="242">
        <v>15.45</v>
      </c>
      <c r="F11" s="243" t="s">
        <v>44</v>
      </c>
      <c r="G11" s="219">
        <v>0</v>
      </c>
      <c r="H11" s="209">
        <v>0</v>
      </c>
      <c r="I11" s="244">
        <v>30.9</v>
      </c>
      <c r="J11" s="209">
        <v>0</v>
      </c>
      <c r="K11" s="105">
        <f t="shared" ref="K11:K16" si="0">SUM(E11:J11)</f>
        <v>46.349999999999994</v>
      </c>
      <c r="L11" s="105">
        <f t="shared" ref="L11:L16" si="1">(D11-K11)</f>
        <v>468.65</v>
      </c>
      <c r="M11" s="251"/>
      <c r="N11" s="4"/>
      <c r="O11" s="4"/>
    </row>
    <row r="12" spans="2:25" ht="46.5" customHeight="1" x14ac:dyDescent="0.2">
      <c r="B12" s="60">
        <v>6</v>
      </c>
      <c r="C12" s="309" t="s">
        <v>48</v>
      </c>
      <c r="D12" s="106">
        <v>510</v>
      </c>
      <c r="E12" s="242">
        <v>15.3</v>
      </c>
      <c r="F12" s="243">
        <v>36.979999999999997</v>
      </c>
      <c r="G12" s="219">
        <v>0</v>
      </c>
      <c r="H12" s="209">
        <v>0</v>
      </c>
      <c r="I12" s="244">
        <v>0</v>
      </c>
      <c r="J12" s="209">
        <v>0</v>
      </c>
      <c r="K12" s="376">
        <f t="shared" si="0"/>
        <v>52.28</v>
      </c>
      <c r="L12" s="105">
        <f t="shared" si="1"/>
        <v>457.72</v>
      </c>
      <c r="M12" s="251"/>
      <c r="N12" s="4"/>
      <c r="O12" s="4"/>
    </row>
    <row r="13" spans="2:25" ht="46.5" customHeight="1" x14ac:dyDescent="0.2">
      <c r="B13" s="210">
        <v>7</v>
      </c>
      <c r="C13" s="128" t="s">
        <v>99</v>
      </c>
      <c r="D13" s="106">
        <v>390</v>
      </c>
      <c r="E13" s="242">
        <v>11.7</v>
      </c>
      <c r="F13" s="243">
        <v>0</v>
      </c>
      <c r="G13" s="283">
        <v>28.28</v>
      </c>
      <c r="H13" s="209">
        <v>0</v>
      </c>
      <c r="I13" s="244">
        <v>0</v>
      </c>
      <c r="J13" s="209">
        <v>0</v>
      </c>
      <c r="K13" s="146">
        <f t="shared" si="0"/>
        <v>39.980000000000004</v>
      </c>
      <c r="L13" s="147">
        <f t="shared" si="1"/>
        <v>350.02</v>
      </c>
      <c r="M13" s="251"/>
      <c r="N13" s="4"/>
      <c r="O13" s="4"/>
    </row>
    <row r="14" spans="2:25" ht="48" customHeight="1" x14ac:dyDescent="0.2">
      <c r="B14" s="60">
        <v>8</v>
      </c>
      <c r="C14" s="309" t="s">
        <v>48</v>
      </c>
      <c r="D14" s="107">
        <v>510</v>
      </c>
      <c r="E14" s="246">
        <v>15.3</v>
      </c>
      <c r="F14" s="246">
        <v>36.979999999999997</v>
      </c>
      <c r="G14" s="200">
        <v>0</v>
      </c>
      <c r="H14" s="245">
        <v>0</v>
      </c>
      <c r="I14" s="245">
        <v>0</v>
      </c>
      <c r="J14" s="245">
        <v>0</v>
      </c>
      <c r="K14" s="146">
        <f t="shared" si="0"/>
        <v>52.28</v>
      </c>
      <c r="L14" s="147">
        <f t="shared" si="1"/>
        <v>457.72</v>
      </c>
      <c r="M14" s="222"/>
      <c r="N14" s="4"/>
      <c r="O14" s="4"/>
    </row>
    <row r="15" spans="2:25" ht="48" customHeight="1" x14ac:dyDescent="0.2">
      <c r="B15" s="210">
        <v>9</v>
      </c>
      <c r="C15" s="309" t="s">
        <v>84</v>
      </c>
      <c r="D15" s="107">
        <v>360</v>
      </c>
      <c r="E15" s="246">
        <v>10.8</v>
      </c>
      <c r="F15" s="246">
        <v>26.1</v>
      </c>
      <c r="G15" s="200">
        <v>0</v>
      </c>
      <c r="H15" s="245">
        <v>0</v>
      </c>
      <c r="I15" s="245">
        <v>0</v>
      </c>
      <c r="J15" s="245">
        <v>0</v>
      </c>
      <c r="K15" s="146">
        <f t="shared" si="0"/>
        <v>36.900000000000006</v>
      </c>
      <c r="L15" s="147">
        <f t="shared" si="1"/>
        <v>323.10000000000002</v>
      </c>
      <c r="M15" s="294"/>
      <c r="N15" s="4"/>
      <c r="O15" s="4"/>
    </row>
    <row r="16" spans="2:25" ht="44.25" customHeight="1" thickBot="1" x14ac:dyDescent="0.25">
      <c r="B16" s="60">
        <v>10</v>
      </c>
      <c r="C16" s="322" t="s">
        <v>100</v>
      </c>
      <c r="D16" s="323">
        <v>390</v>
      </c>
      <c r="E16" s="267">
        <v>11.7</v>
      </c>
      <c r="F16" s="267">
        <v>0</v>
      </c>
      <c r="G16" s="274">
        <v>28.28</v>
      </c>
      <c r="H16" s="293">
        <v>0</v>
      </c>
      <c r="I16" s="293">
        <v>0</v>
      </c>
      <c r="J16" s="293">
        <v>0</v>
      </c>
      <c r="K16" s="376">
        <f t="shared" si="0"/>
        <v>39.980000000000004</v>
      </c>
      <c r="L16" s="105">
        <f t="shared" si="1"/>
        <v>350.02</v>
      </c>
      <c r="M16" s="294"/>
      <c r="N16" s="4"/>
      <c r="O16" s="4"/>
    </row>
    <row r="17" spans="2:15" ht="33" customHeight="1" thickBot="1" x14ac:dyDescent="0.25">
      <c r="B17" s="787" t="s">
        <v>56</v>
      </c>
      <c r="C17" s="788"/>
      <c r="D17" s="122">
        <f>SUM(D6:D16)</f>
        <v>4470</v>
      </c>
      <c r="E17" s="122">
        <f>SUM(E6:E16)</f>
        <v>134.1</v>
      </c>
      <c r="F17" s="122">
        <f>SUM(F6:F16)</f>
        <v>203.36999999999998</v>
      </c>
      <c r="G17" s="122">
        <f>SUM(G6:G16)</f>
        <v>56.56</v>
      </c>
      <c r="H17" s="122">
        <f>SUM(H6:H16)</f>
        <v>27.75</v>
      </c>
      <c r="I17" s="122">
        <f>SUM(I6:I16)</f>
        <v>30.9</v>
      </c>
      <c r="J17" s="122">
        <f>SUM(J6:J16)</f>
        <v>24.32</v>
      </c>
      <c r="K17" s="122">
        <f>SUM(K6:K16)</f>
        <v>477</v>
      </c>
      <c r="L17" s="122">
        <f>SUM(L6:L16)</f>
        <v>3993</v>
      </c>
      <c r="M17" s="103" t="s">
        <v>122</v>
      </c>
      <c r="N17" s="4"/>
    </row>
    <row r="18" spans="2:15" ht="23.25" customHeight="1" x14ac:dyDescent="0.2">
      <c r="B18" s="53"/>
      <c r="C18" s="203"/>
      <c r="D18" s="78"/>
      <c r="E18" s="78"/>
      <c r="F18" s="78"/>
      <c r="G18" s="220"/>
      <c r="H18" s="78"/>
      <c r="I18" s="78"/>
      <c r="J18" s="78"/>
      <c r="K18" s="78"/>
      <c r="L18" s="78"/>
      <c r="M18" s="203"/>
      <c r="N18" s="4"/>
    </row>
    <row r="19" spans="2:15" ht="23.25" customHeight="1" x14ac:dyDescent="0.2">
      <c r="B19" s="79"/>
      <c r="C19" s="203"/>
      <c r="D19" s="78"/>
      <c r="E19" s="78"/>
      <c r="F19" s="78"/>
      <c r="G19" s="220"/>
      <c r="H19" s="78"/>
      <c r="I19" s="78"/>
      <c r="J19" s="78"/>
      <c r="K19" s="78"/>
      <c r="L19" s="78"/>
      <c r="M19" s="203"/>
      <c r="N19" s="4"/>
    </row>
    <row r="20" spans="2:15" s="16" customFormat="1" ht="20.25" customHeight="1" x14ac:dyDescent="0.25">
      <c r="B20" s="62"/>
      <c r="C20" s="15" t="str">
        <f>'POLICIAS 2'!B22</f>
        <v>SR. HERNAN JOSE TORRES ROMERO</v>
      </c>
      <c r="D20" s="62"/>
      <c r="E20" s="62"/>
      <c r="F20" s="62"/>
      <c r="G20" s="377" t="str">
        <f>'POLICIAS 2'!E22</f>
        <v>LICDO. NAHIN ARNELGE FERRUFINO BENITEZ</v>
      </c>
      <c r="H20" s="62"/>
      <c r="I20" s="62"/>
      <c r="J20" s="62"/>
      <c r="M20" s="15" t="str">
        <f>'POLICIAS 2'!I22</f>
        <v>LICDA. GLORIA ISABEL GONZALEZ VASQUEZ</v>
      </c>
      <c r="N20" s="131"/>
      <c r="O20" s="131"/>
    </row>
    <row r="21" spans="2:15" s="16" customFormat="1" ht="20.25" customHeight="1" x14ac:dyDescent="0.25">
      <c r="B21" s="62"/>
      <c r="C21" s="15" t="str">
        <f>'POLICIAS 2'!B23</f>
        <v>SINDICO MUNICIPAL</v>
      </c>
      <c r="D21" s="62"/>
      <c r="E21" s="62"/>
      <c r="F21" s="62"/>
      <c r="G21" s="377" t="str">
        <f>'POLICIAS 2'!E23</f>
        <v>ALCALDE MUNICIPAL</v>
      </c>
      <c r="H21" s="62"/>
      <c r="I21" s="62"/>
      <c r="J21" s="62"/>
      <c r="K21" s="15"/>
      <c r="L21" s="15"/>
      <c r="M21" s="15" t="s">
        <v>176</v>
      </c>
      <c r="N21" s="131"/>
    </row>
    <row r="22" spans="2:15" s="35" customFormat="1" ht="20.25" customHeight="1" x14ac:dyDescent="0.25">
      <c r="B22" s="20"/>
      <c r="C22" s="43"/>
      <c r="D22" s="19"/>
      <c r="E22" s="19"/>
      <c r="F22" s="43"/>
      <c r="G22" s="847"/>
      <c r="H22" s="19"/>
      <c r="I22" s="19"/>
      <c r="J22" s="19"/>
      <c r="K22" s="43"/>
      <c r="L22" s="43"/>
      <c r="M22" s="43"/>
      <c r="N22" s="46"/>
    </row>
    <row r="23" spans="2:15" s="35" customFormat="1" ht="20.25" customHeight="1" x14ac:dyDescent="0.25">
      <c r="B23" s="20"/>
      <c r="C23" s="43"/>
      <c r="D23" s="19"/>
      <c r="E23" s="19"/>
      <c r="F23" s="43"/>
      <c r="G23" s="847"/>
      <c r="H23" s="19"/>
      <c r="I23" s="19"/>
      <c r="J23" s="19"/>
      <c r="K23" s="43"/>
      <c r="L23" s="842"/>
      <c r="M23" s="43"/>
      <c r="N23" s="46"/>
    </row>
    <row r="24" spans="2:15" s="35" customFormat="1" ht="20.25" customHeight="1" x14ac:dyDescent="0.25">
      <c r="B24" s="20"/>
      <c r="C24" s="19" t="str">
        <f>'POLICIAS 2'!B27</f>
        <v>LICDA. CARINA PATRICIA FLORES</v>
      </c>
      <c r="D24" s="19"/>
      <c r="E24" s="19"/>
      <c r="F24" s="848" t="str">
        <f>'POLICIAS 2'!E27</f>
        <v>SR. MARIO ALBERTO DIAZ PAIZ</v>
      </c>
      <c r="G24" s="848"/>
      <c r="H24" s="848"/>
      <c r="I24" s="848"/>
      <c r="J24" s="44"/>
      <c r="K24" s="43"/>
      <c r="L24" s="19"/>
      <c r="M24" s="43"/>
    </row>
    <row r="25" spans="2:15" s="35" customFormat="1" ht="18.75" customHeight="1" x14ac:dyDescent="0.25">
      <c r="C25" s="843" t="str">
        <f>'POLICIAS 2'!B28</f>
        <v>JEFA DE DESARROLLO HUMANO</v>
      </c>
      <c r="D25" s="843"/>
      <c r="E25" s="843"/>
      <c r="F25" s="844"/>
      <c r="G25" s="845" t="str">
        <f>'POLICIAS 2'!E28</f>
        <v>TESORERO MUNICIPAL</v>
      </c>
      <c r="H25" s="845"/>
      <c r="I25" s="845"/>
      <c r="J25" s="846"/>
      <c r="K25" s="43"/>
      <c r="L25" s="43"/>
      <c r="M25" s="43"/>
    </row>
    <row r="26" spans="2:15" s="35" customFormat="1" ht="14.25" x14ac:dyDescent="0.2">
      <c r="G26" s="221"/>
    </row>
    <row r="27" spans="2:15" s="35" customFormat="1" ht="14.25" x14ac:dyDescent="0.2">
      <c r="G27" s="221"/>
    </row>
  </sheetData>
  <mergeCells count="7">
    <mergeCell ref="B17:C17"/>
    <mergeCell ref="B10:M10"/>
    <mergeCell ref="B5:M5"/>
    <mergeCell ref="D2:K2"/>
    <mergeCell ref="C25:E25"/>
    <mergeCell ref="G25:I25"/>
    <mergeCell ref="F24:I24"/>
  </mergeCells>
  <printOptions horizontalCentered="1"/>
  <pageMargins left="0.39370078740157483" right="0" top="0.39370078740157483" bottom="3.937007874015748E-2" header="0.23622047244094491" footer="0"/>
  <pageSetup paperSize="5" scale="4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">
    <tabColor rgb="FF8DC907"/>
  </sheetPr>
  <dimension ref="A3:K31"/>
  <sheetViews>
    <sheetView zoomScale="68" zoomScaleNormal="68" workbookViewId="0">
      <selection activeCell="C8" sqref="C8"/>
    </sheetView>
  </sheetViews>
  <sheetFormatPr baseColWidth="10" defaultRowHeight="12.75" x14ac:dyDescent="0.2"/>
  <cols>
    <col min="1" max="1" width="1" style="6" customWidth="1"/>
    <col min="2" max="2" width="5.140625" style="6" customWidth="1"/>
    <col min="3" max="3" width="14.140625" style="6" bestFit="1" customWidth="1"/>
    <col min="4" max="4" width="16.42578125" style="6" customWidth="1"/>
    <col min="5" max="5" width="14.140625" style="6" customWidth="1"/>
    <col min="6" max="6" width="14" style="6" customWidth="1"/>
    <col min="7" max="7" width="13.42578125" style="6" customWidth="1"/>
    <col min="8" max="9" width="16.140625" style="6" customWidth="1"/>
    <col min="10" max="10" width="27.140625" style="6" customWidth="1"/>
    <col min="11" max="16384" width="11.42578125" style="6"/>
  </cols>
  <sheetData>
    <row r="3" spans="2:11" ht="20.25" customHeight="1" x14ac:dyDescent="0.25">
      <c r="D3" s="733" t="str">
        <f>'SERVICIOS GENERALES'!D2:K2</f>
        <v>PLANILLA  DE  SUELDO  DEL MES DE ENERO 2020</v>
      </c>
    </row>
    <row r="4" spans="2:11" s="43" customFormat="1" ht="21.75" thickBot="1" x14ac:dyDescent="0.4">
      <c r="B4" s="49"/>
      <c r="C4" s="74"/>
      <c r="D4" s="49"/>
      <c r="E4" s="49"/>
      <c r="F4" s="49"/>
      <c r="G4" s="49"/>
      <c r="H4" s="6"/>
      <c r="I4" s="98"/>
      <c r="J4" s="6"/>
      <c r="K4" s="76"/>
    </row>
    <row r="5" spans="2:11" ht="93.75" customHeight="1" thickBot="1" x14ac:dyDescent="0.25">
      <c r="B5" s="86" t="s">
        <v>13</v>
      </c>
      <c r="C5" s="85" t="s">
        <v>1</v>
      </c>
      <c r="D5" s="85" t="s">
        <v>21</v>
      </c>
      <c r="E5" s="85" t="s">
        <v>2</v>
      </c>
      <c r="F5" s="85" t="s">
        <v>16</v>
      </c>
      <c r="G5" s="85" t="s">
        <v>20</v>
      </c>
      <c r="H5" s="85" t="s">
        <v>25</v>
      </c>
      <c r="I5" s="85" t="s">
        <v>26</v>
      </c>
      <c r="J5" s="87" t="s">
        <v>7</v>
      </c>
    </row>
    <row r="6" spans="2:11" ht="29.25" customHeight="1" thickBot="1" x14ac:dyDescent="0.25">
      <c r="B6" s="796" t="s">
        <v>97</v>
      </c>
      <c r="C6" s="797"/>
      <c r="D6" s="797"/>
      <c r="E6" s="797"/>
      <c r="F6" s="797"/>
      <c r="G6" s="797"/>
      <c r="H6" s="797"/>
      <c r="I6" s="797"/>
      <c r="J6" s="798"/>
    </row>
    <row r="7" spans="2:11" ht="39.75" customHeight="1" x14ac:dyDescent="0.25">
      <c r="B7" s="295">
        <v>1</v>
      </c>
      <c r="C7" s="544" t="s">
        <v>84</v>
      </c>
      <c r="D7" s="598">
        <v>360</v>
      </c>
      <c r="E7" s="599">
        <v>10.8</v>
      </c>
      <c r="F7" s="600">
        <v>26.1</v>
      </c>
      <c r="G7" s="601">
        <v>0</v>
      </c>
      <c r="H7" s="601">
        <f t="shared" ref="H7:H14" si="0">SUM(E7:G7)</f>
        <v>36.900000000000006</v>
      </c>
      <c r="I7" s="601">
        <f t="shared" ref="I7:I14" si="1">D7-H7</f>
        <v>323.10000000000002</v>
      </c>
      <c r="J7" s="602"/>
    </row>
    <row r="8" spans="2:11" ht="48.75" customHeight="1" x14ac:dyDescent="0.25">
      <c r="B8" s="210">
        <v>2</v>
      </c>
      <c r="C8" s="324" t="s">
        <v>84</v>
      </c>
      <c r="D8" s="426">
        <v>420</v>
      </c>
      <c r="E8" s="427">
        <v>12.6</v>
      </c>
      <c r="F8" s="428">
        <v>30.45</v>
      </c>
      <c r="G8" s="425">
        <v>0</v>
      </c>
      <c r="H8" s="425">
        <f t="shared" si="0"/>
        <v>43.05</v>
      </c>
      <c r="I8" s="425">
        <f t="shared" si="1"/>
        <v>376.95</v>
      </c>
      <c r="J8" s="263"/>
    </row>
    <row r="9" spans="2:11" ht="48.75" customHeight="1" x14ac:dyDescent="0.25">
      <c r="B9" s="210">
        <v>3</v>
      </c>
      <c r="C9" s="324" t="s">
        <v>84</v>
      </c>
      <c r="D9" s="426">
        <v>360</v>
      </c>
      <c r="E9" s="427">
        <v>10.8</v>
      </c>
      <c r="F9" s="428">
        <v>26.1</v>
      </c>
      <c r="G9" s="425">
        <v>0</v>
      </c>
      <c r="H9" s="425">
        <f t="shared" si="0"/>
        <v>36.900000000000006</v>
      </c>
      <c r="I9" s="425">
        <f t="shared" si="1"/>
        <v>323.10000000000002</v>
      </c>
      <c r="J9" s="263"/>
    </row>
    <row r="10" spans="2:11" ht="48.75" customHeight="1" x14ac:dyDescent="0.25">
      <c r="B10" s="210">
        <v>4</v>
      </c>
      <c r="C10" s="585" t="s">
        <v>84</v>
      </c>
      <c r="D10" s="426">
        <v>360</v>
      </c>
      <c r="E10" s="427">
        <v>10.8</v>
      </c>
      <c r="F10" s="428">
        <v>26.1</v>
      </c>
      <c r="G10" s="425">
        <v>0</v>
      </c>
      <c r="H10" s="425">
        <f t="shared" ref="H10" si="2">SUM(E10:G10)</f>
        <v>36.900000000000006</v>
      </c>
      <c r="I10" s="425">
        <f t="shared" ref="I10" si="3">D10-H10</f>
        <v>323.10000000000002</v>
      </c>
      <c r="J10" s="263"/>
    </row>
    <row r="11" spans="2:11" ht="48.75" customHeight="1" x14ac:dyDescent="0.25">
      <c r="B11" s="210">
        <v>5</v>
      </c>
      <c r="C11" s="324" t="s">
        <v>84</v>
      </c>
      <c r="D11" s="426">
        <v>360</v>
      </c>
      <c r="E11" s="427">
        <v>10.8</v>
      </c>
      <c r="F11" s="428">
        <v>0</v>
      </c>
      <c r="G11" s="425">
        <v>0</v>
      </c>
      <c r="H11" s="425">
        <f t="shared" si="0"/>
        <v>10.8</v>
      </c>
      <c r="I11" s="425">
        <f t="shared" si="1"/>
        <v>349.2</v>
      </c>
      <c r="J11" s="263"/>
    </row>
    <row r="12" spans="2:11" ht="48.75" customHeight="1" x14ac:dyDescent="0.25">
      <c r="B12" s="210">
        <v>6</v>
      </c>
      <c r="C12" s="324" t="s">
        <v>84</v>
      </c>
      <c r="D12" s="429">
        <v>341</v>
      </c>
      <c r="E12" s="429">
        <v>10.23</v>
      </c>
      <c r="F12" s="430">
        <v>0</v>
      </c>
      <c r="G12" s="431">
        <v>24.72</v>
      </c>
      <c r="H12" s="425">
        <f t="shared" si="0"/>
        <v>34.950000000000003</v>
      </c>
      <c r="I12" s="425">
        <f t="shared" si="1"/>
        <v>306.05</v>
      </c>
      <c r="J12" s="58"/>
    </row>
    <row r="13" spans="2:11" ht="48.75" customHeight="1" x14ac:dyDescent="0.25">
      <c r="B13" s="60">
        <v>7</v>
      </c>
      <c r="C13" s="585" t="s">
        <v>84</v>
      </c>
      <c r="D13" s="429">
        <v>310</v>
      </c>
      <c r="E13" s="429">
        <v>9.3000000000000007</v>
      </c>
      <c r="F13" s="430">
        <v>22.48</v>
      </c>
      <c r="G13" s="596">
        <v>0</v>
      </c>
      <c r="H13" s="597">
        <f t="shared" si="0"/>
        <v>31.78</v>
      </c>
      <c r="I13" s="597">
        <f t="shared" si="1"/>
        <v>278.22000000000003</v>
      </c>
      <c r="J13" s="594"/>
    </row>
    <row r="14" spans="2:11" ht="48.75" customHeight="1" thickBot="1" x14ac:dyDescent="0.3">
      <c r="B14" s="100">
        <v>8</v>
      </c>
      <c r="C14" s="582" t="s">
        <v>84</v>
      </c>
      <c r="D14" s="603">
        <v>310</v>
      </c>
      <c r="E14" s="603">
        <v>9.3000000000000007</v>
      </c>
      <c r="F14" s="604">
        <v>22.48</v>
      </c>
      <c r="G14" s="605">
        <v>0</v>
      </c>
      <c r="H14" s="606">
        <f t="shared" si="0"/>
        <v>31.78</v>
      </c>
      <c r="I14" s="606">
        <f t="shared" si="1"/>
        <v>278.22000000000003</v>
      </c>
      <c r="J14" s="607"/>
    </row>
    <row r="15" spans="2:11" ht="31.5" customHeight="1" thickBot="1" x14ac:dyDescent="0.25">
      <c r="B15" s="799" t="s">
        <v>56</v>
      </c>
      <c r="C15" s="800"/>
      <c r="D15" s="595">
        <f>SUM(D7:D14)</f>
        <v>2821</v>
      </c>
      <c r="E15" s="595">
        <f>SUM(E7:E14)</f>
        <v>84.63</v>
      </c>
      <c r="F15" s="595">
        <f>SUM(F7:F14)</f>
        <v>153.70999999999998</v>
      </c>
      <c r="G15" s="595">
        <f>SUM(G7:G14)</f>
        <v>24.72</v>
      </c>
      <c r="H15" s="595">
        <f>SUM(H7:H14)</f>
        <v>263.06</v>
      </c>
      <c r="I15" s="595">
        <f>SUM(I7:I14)</f>
        <v>2557.9400000000005</v>
      </c>
      <c r="J15" s="275" t="s">
        <v>77</v>
      </c>
    </row>
    <row r="16" spans="2:11" x14ac:dyDescent="0.2">
      <c r="B16" s="30"/>
      <c r="C16" s="17"/>
      <c r="D16" s="29"/>
      <c r="E16" s="29"/>
      <c r="F16" s="29"/>
      <c r="G16" s="29"/>
      <c r="H16" s="29"/>
      <c r="I16" s="29"/>
      <c r="J16" s="21"/>
    </row>
    <row r="17" spans="1:10" x14ac:dyDescent="0.2">
      <c r="B17" s="30"/>
      <c r="C17" s="17"/>
      <c r="D17" s="29"/>
      <c r="E17" s="29"/>
      <c r="F17" s="29"/>
      <c r="G17" s="29"/>
      <c r="H17" s="29"/>
      <c r="I17" s="29"/>
      <c r="J17" s="21"/>
    </row>
    <row r="18" spans="1:10" x14ac:dyDescent="0.2">
      <c r="B18" s="30"/>
      <c r="C18" s="17"/>
      <c r="D18" s="29"/>
      <c r="E18" s="29"/>
      <c r="F18" s="29"/>
      <c r="G18" s="29"/>
      <c r="H18" s="29"/>
      <c r="I18" s="29"/>
      <c r="J18" s="21"/>
    </row>
    <row r="19" spans="1:10" ht="18.75" x14ac:dyDescent="0.3">
      <c r="A19" s="5"/>
      <c r="B19" s="30"/>
      <c r="C19" s="734"/>
      <c r="D19" s="849"/>
      <c r="E19" s="849"/>
      <c r="F19" s="849"/>
      <c r="G19" s="849"/>
      <c r="H19" s="849"/>
      <c r="I19" s="849"/>
      <c r="J19" s="734"/>
    </row>
    <row r="20" spans="1:10" ht="18.75" x14ac:dyDescent="0.3">
      <c r="A20" s="5"/>
      <c r="B20" s="30"/>
      <c r="C20" s="734" t="str">
        <f>'SERVICIOS GENERALES'!C20</f>
        <v>SR. HERNAN JOSE TORRES ROMERO</v>
      </c>
      <c r="D20" s="849"/>
      <c r="E20" s="849"/>
      <c r="F20" s="849" t="str">
        <f>'SERVICIOS GENERALES'!G20</f>
        <v>LICDO. NAHIN ARNELGE FERRUFINO BENITEZ</v>
      </c>
      <c r="G20" s="849"/>
      <c r="H20" s="849"/>
      <c r="I20" s="849"/>
      <c r="J20" s="734" t="str">
        <f>'SERVICIOS GENERALES'!M20</f>
        <v>LICDA. GLORIA ISABEL GONZALEZ VASQUEZ</v>
      </c>
    </row>
    <row r="21" spans="1:10" ht="18.75" x14ac:dyDescent="0.3">
      <c r="A21" s="5"/>
      <c r="B21" s="30"/>
      <c r="C21" s="734" t="str">
        <f>'SERVICIOS GENERALES'!C21</f>
        <v>SINDICO MUNICIPAL</v>
      </c>
      <c r="D21" s="849"/>
      <c r="E21" s="849"/>
      <c r="F21" s="849" t="str">
        <f>'SERVICIOS GENERALES'!G21</f>
        <v>ALCALDE MUNICIPAL</v>
      </c>
      <c r="G21" s="849"/>
      <c r="H21" s="849"/>
      <c r="I21" s="849"/>
      <c r="J21" s="734" t="str">
        <f>'SERVICIOS GENERALES'!M21</f>
        <v>CONTADORA MUNICIPAL</v>
      </c>
    </row>
    <row r="22" spans="1:10" s="16" customFormat="1" ht="18" customHeight="1" x14ac:dyDescent="0.3">
      <c r="A22" s="801"/>
      <c r="B22" s="801"/>
      <c r="C22" s="850"/>
      <c r="D22" s="851"/>
      <c r="E22" s="850"/>
      <c r="F22" s="734"/>
      <c r="G22" s="850"/>
      <c r="H22" s="852"/>
      <c r="I22" s="852"/>
      <c r="J22" s="852"/>
    </row>
    <row r="23" spans="1:10" s="16" customFormat="1" ht="18.75" x14ac:dyDescent="0.3">
      <c r="A23" s="15"/>
      <c r="B23" s="710"/>
      <c r="C23" s="850"/>
      <c r="D23" s="734"/>
      <c r="E23" s="850"/>
      <c r="F23" s="850"/>
      <c r="G23" s="734"/>
      <c r="H23" s="852"/>
      <c r="I23" s="852"/>
      <c r="J23" s="852"/>
    </row>
    <row r="24" spans="1:10" s="16" customFormat="1" ht="18.75" x14ac:dyDescent="0.3">
      <c r="A24" s="15"/>
      <c r="B24" s="15"/>
      <c r="C24" s="734"/>
      <c r="D24" s="734"/>
      <c r="E24" s="734"/>
      <c r="F24" s="850"/>
      <c r="G24" s="734"/>
      <c r="H24" s="852"/>
      <c r="I24" s="852"/>
      <c r="J24" s="734"/>
    </row>
    <row r="25" spans="1:10" s="16" customFormat="1" ht="18.75" x14ac:dyDescent="0.3">
      <c r="A25" s="15"/>
      <c r="B25" s="15"/>
      <c r="C25" s="734" t="str">
        <f>'SERVICIOS GENERALES'!C24</f>
        <v>LICDA. CARINA PATRICIA FLORES</v>
      </c>
      <c r="D25" s="734"/>
      <c r="E25" s="734"/>
      <c r="F25" s="734" t="str">
        <f>'SERVICIOS GENERALES'!F24:I24</f>
        <v>SR. MARIO ALBERTO DIAZ PAIZ</v>
      </c>
      <c r="G25" s="734"/>
      <c r="H25" s="852"/>
      <c r="I25" s="852"/>
      <c r="J25" s="734"/>
    </row>
    <row r="26" spans="1:10" s="16" customFormat="1" ht="33" customHeight="1" x14ac:dyDescent="0.3">
      <c r="C26" s="855" t="s">
        <v>175</v>
      </c>
      <c r="D26" s="855"/>
      <c r="E26" s="855"/>
      <c r="F26" s="834" t="s">
        <v>172</v>
      </c>
      <c r="G26" s="853"/>
      <c r="H26" s="734"/>
      <c r="I26" s="734"/>
      <c r="J26" s="734"/>
    </row>
    <row r="27" spans="1:10" s="16" customFormat="1" ht="18.75" x14ac:dyDescent="0.3">
      <c r="C27" s="734"/>
      <c r="D27" s="854"/>
      <c r="E27" s="854"/>
      <c r="F27" s="853"/>
      <c r="G27" s="853"/>
      <c r="H27" s="734"/>
      <c r="I27" s="734"/>
      <c r="J27" s="734"/>
    </row>
    <row r="28" spans="1:10" s="16" customFormat="1" x14ac:dyDescent="0.2">
      <c r="D28" s="183"/>
      <c r="E28" s="183"/>
      <c r="F28" s="182"/>
    </row>
    <row r="29" spans="1:10" s="16" customFormat="1" x14ac:dyDescent="0.2">
      <c r="C29" s="182"/>
      <c r="D29" s="32"/>
      <c r="E29" s="32"/>
      <c r="G29" s="32"/>
    </row>
    <row r="30" spans="1:10" x14ac:dyDescent="0.2">
      <c r="B30" s="16"/>
      <c r="C30" s="182"/>
      <c r="D30" s="32"/>
      <c r="E30" s="32"/>
      <c r="F30" s="32"/>
      <c r="G30" s="32"/>
      <c r="H30" s="16"/>
      <c r="I30" s="16"/>
      <c r="J30" s="16"/>
    </row>
    <row r="31" spans="1:10" x14ac:dyDescent="0.2">
      <c r="F31" s="32"/>
    </row>
  </sheetData>
  <mergeCells count="8">
    <mergeCell ref="C26:E26"/>
    <mergeCell ref="H22:J22"/>
    <mergeCell ref="B6:J6"/>
    <mergeCell ref="B15:C15"/>
    <mergeCell ref="H25:I25"/>
    <mergeCell ref="H24:I24"/>
    <mergeCell ref="A22:B22"/>
    <mergeCell ref="H23:J23"/>
  </mergeCells>
  <phoneticPr fontId="4" type="noConversion"/>
  <printOptions horizontalCentered="1"/>
  <pageMargins left="0.59055118110236227" right="0.15748031496062992" top="0.19685039370078741" bottom="0.11811023622047245" header="0" footer="0"/>
  <pageSetup paperSize="5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B4681C"/>
  </sheetPr>
  <dimension ref="B3:N30"/>
  <sheetViews>
    <sheetView topLeftCell="A10" zoomScale="75" zoomScaleNormal="75" zoomScalePageLayoutView="85" workbookViewId="0">
      <selection activeCell="C18" sqref="C18"/>
    </sheetView>
  </sheetViews>
  <sheetFormatPr baseColWidth="10" defaultRowHeight="12.75" x14ac:dyDescent="0.2"/>
  <cols>
    <col min="1" max="1" width="1.85546875" style="6" customWidth="1"/>
    <col min="2" max="2" width="4" style="6" customWidth="1"/>
    <col min="3" max="3" width="16.140625" style="6" customWidth="1"/>
    <col min="4" max="4" width="14.28515625" style="6" customWidth="1"/>
    <col min="5" max="5" width="13.85546875" style="6" customWidth="1"/>
    <col min="6" max="6" width="15.5703125" style="6" customWidth="1"/>
    <col min="7" max="7" width="12" style="6" hidden="1" customWidth="1"/>
    <col min="8" max="9" width="12" style="6" customWidth="1"/>
    <col min="10" max="10" width="16.7109375" style="6" customWidth="1"/>
    <col min="11" max="11" width="15.85546875" style="6" customWidth="1"/>
    <col min="12" max="12" width="20" style="6" customWidth="1"/>
    <col min="13" max="16384" width="11.42578125" style="6"/>
  </cols>
  <sheetData>
    <row r="3" spans="2:14" ht="18" x14ac:dyDescent="0.25">
      <c r="D3" s="733" t="str">
        <f>'ASEO 1'!D3</f>
        <v>PLANILLA  DE  SUELDO  DEL MES DE ENERO 2020</v>
      </c>
    </row>
    <row r="4" spans="2:14" s="52" customFormat="1" ht="16.5" thickBot="1" x14ac:dyDescent="0.3">
      <c r="B4" s="116"/>
      <c r="C4" s="98"/>
      <c r="D4" s="98"/>
      <c r="G4" s="98"/>
      <c r="H4" s="98"/>
      <c r="I4" s="98"/>
      <c r="J4" s="98"/>
      <c r="M4" s="98"/>
      <c r="N4" s="98"/>
    </row>
    <row r="5" spans="2:14" s="52" customFormat="1" ht="66" customHeight="1" thickBot="1" x14ac:dyDescent="0.3">
      <c r="B5" s="92" t="s">
        <v>13</v>
      </c>
      <c r="C5" s="95" t="s">
        <v>1</v>
      </c>
      <c r="D5" s="93" t="s">
        <v>21</v>
      </c>
      <c r="E5" s="93" t="s">
        <v>2</v>
      </c>
      <c r="F5" s="93" t="s">
        <v>16</v>
      </c>
      <c r="G5" s="93" t="s">
        <v>61</v>
      </c>
      <c r="H5" s="93" t="s">
        <v>4</v>
      </c>
      <c r="I5" s="93" t="s">
        <v>3</v>
      </c>
      <c r="J5" s="93" t="s">
        <v>25</v>
      </c>
      <c r="K5" s="93" t="s">
        <v>26</v>
      </c>
      <c r="L5" s="94" t="s">
        <v>7</v>
      </c>
    </row>
    <row r="6" spans="2:14" s="39" customFormat="1" ht="25.5" customHeight="1" thickBot="1" x14ac:dyDescent="0.25">
      <c r="B6" s="809" t="s">
        <v>117</v>
      </c>
      <c r="C6" s="810"/>
      <c r="D6" s="810"/>
      <c r="E6" s="810"/>
      <c r="F6" s="810"/>
      <c r="G6" s="810"/>
      <c r="H6" s="810"/>
      <c r="I6" s="810"/>
      <c r="J6" s="810"/>
      <c r="K6" s="810"/>
      <c r="L6" s="811"/>
      <c r="M6" s="37"/>
      <c r="N6" s="37"/>
    </row>
    <row r="7" spans="2:14" s="39" customFormat="1" ht="47.25" customHeight="1" x14ac:dyDescent="0.2">
      <c r="B7" s="372">
        <v>1</v>
      </c>
      <c r="C7" s="367" t="s">
        <v>125</v>
      </c>
      <c r="D7" s="368">
        <v>600</v>
      </c>
      <c r="E7" s="369">
        <v>18</v>
      </c>
      <c r="F7" s="369">
        <v>43.5</v>
      </c>
      <c r="G7" s="369">
        <v>0</v>
      </c>
      <c r="H7" s="369">
        <v>0</v>
      </c>
      <c r="I7" s="369">
        <v>24.32</v>
      </c>
      <c r="J7" s="369">
        <f>SUM(E7:I7)</f>
        <v>85.82</v>
      </c>
      <c r="K7" s="369">
        <f>+D7-J7</f>
        <v>514.18000000000006</v>
      </c>
      <c r="L7" s="370"/>
      <c r="M7" s="37"/>
      <c r="N7" s="37"/>
    </row>
    <row r="8" spans="2:14" s="39" customFormat="1" ht="31.5" customHeight="1" x14ac:dyDescent="0.2">
      <c r="B8" s="231">
        <v>2</v>
      </c>
      <c r="C8" s="704" t="s">
        <v>159</v>
      </c>
      <c r="D8" s="371">
        <v>455</v>
      </c>
      <c r="E8" s="304">
        <v>13.65</v>
      </c>
      <c r="F8" s="304">
        <v>32.99</v>
      </c>
      <c r="G8" s="304"/>
      <c r="H8" s="304">
        <v>0</v>
      </c>
      <c r="I8" s="304">
        <v>0</v>
      </c>
      <c r="J8" s="304">
        <f>SUM(E8:I8)</f>
        <v>46.64</v>
      </c>
      <c r="K8" s="304">
        <f>+D8-J8</f>
        <v>408.36</v>
      </c>
      <c r="L8" s="305" t="s">
        <v>52</v>
      </c>
      <c r="M8" s="37"/>
      <c r="N8" s="37"/>
    </row>
    <row r="9" spans="2:14" s="39" customFormat="1" ht="36.75" customHeight="1" x14ac:dyDescent="0.2">
      <c r="B9" s="123">
        <v>3</v>
      </c>
      <c r="C9" s="110" t="s">
        <v>37</v>
      </c>
      <c r="D9" s="130">
        <v>380</v>
      </c>
      <c r="E9" s="171">
        <v>11.4</v>
      </c>
      <c r="F9" s="171">
        <v>27.55</v>
      </c>
      <c r="G9" s="56"/>
      <c r="H9" s="56">
        <v>0</v>
      </c>
      <c r="I9" s="56">
        <v>0</v>
      </c>
      <c r="J9" s="96">
        <f>SUM(E9:I9)</f>
        <v>38.950000000000003</v>
      </c>
      <c r="K9" s="56">
        <f>+D9-J9</f>
        <v>341.05</v>
      </c>
      <c r="L9" s="177"/>
      <c r="M9" s="37"/>
      <c r="N9" s="37"/>
    </row>
    <row r="10" spans="2:14" s="39" customFormat="1" ht="42" customHeight="1" x14ac:dyDescent="0.2">
      <c r="B10" s="123">
        <v>4</v>
      </c>
      <c r="C10" s="110" t="s">
        <v>59</v>
      </c>
      <c r="D10" s="130">
        <v>380</v>
      </c>
      <c r="E10" s="171">
        <v>11.4</v>
      </c>
      <c r="F10" s="171">
        <v>27.55</v>
      </c>
      <c r="G10" s="56"/>
      <c r="H10" s="56">
        <v>0</v>
      </c>
      <c r="I10" s="56">
        <v>0</v>
      </c>
      <c r="J10" s="96">
        <f>SUM(E10:I10)</f>
        <v>38.950000000000003</v>
      </c>
      <c r="K10" s="56">
        <f>+D10-J10</f>
        <v>341.05</v>
      </c>
      <c r="L10" s="177"/>
      <c r="M10" s="37"/>
      <c r="N10" s="37"/>
    </row>
    <row r="11" spans="2:14" s="39" customFormat="1" ht="48" customHeight="1" x14ac:dyDescent="0.2">
      <c r="B11" s="123">
        <v>5</v>
      </c>
      <c r="C11" s="110" t="s">
        <v>49</v>
      </c>
      <c r="D11" s="130">
        <v>325</v>
      </c>
      <c r="E11" s="171">
        <v>9.75</v>
      </c>
      <c r="F11" s="171">
        <v>23.56</v>
      </c>
      <c r="G11" s="96"/>
      <c r="H11" s="96">
        <v>0</v>
      </c>
      <c r="I11" s="56">
        <v>0</v>
      </c>
      <c r="J11" s="96">
        <f>SUM(E11:I11)</f>
        <v>33.31</v>
      </c>
      <c r="K11" s="96">
        <f>+D11-J11</f>
        <v>291.69</v>
      </c>
      <c r="L11" s="178"/>
      <c r="M11" s="37"/>
      <c r="N11" s="37"/>
    </row>
    <row r="12" spans="2:14" s="39" customFormat="1" ht="36.75" customHeight="1" x14ac:dyDescent="0.2">
      <c r="B12" s="290">
        <v>6</v>
      </c>
      <c r="C12" s="325" t="s">
        <v>38</v>
      </c>
      <c r="D12" s="326">
        <v>350</v>
      </c>
      <c r="E12" s="291">
        <v>10.5</v>
      </c>
      <c r="F12" s="291">
        <v>0</v>
      </c>
      <c r="G12" s="229"/>
      <c r="H12" s="229">
        <v>25.38</v>
      </c>
      <c r="I12" s="55">
        <v>0</v>
      </c>
      <c r="J12" s="229">
        <f>SUM(E12:I12)</f>
        <v>35.879999999999995</v>
      </c>
      <c r="K12" s="229">
        <f>+D12-J12</f>
        <v>314.12</v>
      </c>
      <c r="L12" s="292"/>
      <c r="M12" s="37"/>
      <c r="N12" s="37"/>
    </row>
    <row r="13" spans="2:14" s="39" customFormat="1" ht="41.25" customHeight="1" thickBot="1" x14ac:dyDescent="0.25">
      <c r="B13" s="172">
        <v>7</v>
      </c>
      <c r="C13" s="287" t="s">
        <v>98</v>
      </c>
      <c r="D13" s="327">
        <v>370</v>
      </c>
      <c r="E13" s="173">
        <v>11.1</v>
      </c>
      <c r="F13" s="173">
        <v>0</v>
      </c>
      <c r="G13" s="174"/>
      <c r="H13" s="174">
        <v>26.83</v>
      </c>
      <c r="I13" s="174">
        <v>0</v>
      </c>
      <c r="J13" s="174">
        <f>SUM(E13:I13)</f>
        <v>37.93</v>
      </c>
      <c r="K13" s="174">
        <f>+D13-J13</f>
        <v>332.07</v>
      </c>
      <c r="L13" s="175"/>
      <c r="M13" s="37"/>
      <c r="N13" s="37"/>
    </row>
    <row r="14" spans="2:14" s="39" customFormat="1" ht="23.25" customHeight="1" thickBot="1" x14ac:dyDescent="0.25">
      <c r="B14" s="803" t="s">
        <v>75</v>
      </c>
      <c r="C14" s="804"/>
      <c r="D14" s="804"/>
      <c r="E14" s="804"/>
      <c r="F14" s="804"/>
      <c r="G14" s="804"/>
      <c r="H14" s="804"/>
      <c r="I14" s="804"/>
      <c r="J14" s="804"/>
      <c r="K14" s="804"/>
      <c r="L14" s="805"/>
      <c r="M14" s="37"/>
      <c r="N14" s="37"/>
    </row>
    <row r="15" spans="2:14" s="39" customFormat="1" ht="62.25" customHeight="1" thickBot="1" x14ac:dyDescent="0.25">
      <c r="B15" s="228">
        <v>8</v>
      </c>
      <c r="C15" s="328" t="s">
        <v>119</v>
      </c>
      <c r="D15" s="132">
        <v>380</v>
      </c>
      <c r="E15" s="132">
        <f>D15*3%</f>
        <v>11.4</v>
      </c>
      <c r="F15" s="132">
        <v>27.55</v>
      </c>
      <c r="G15" s="129"/>
      <c r="H15" s="129">
        <v>0</v>
      </c>
      <c r="I15" s="129">
        <v>0</v>
      </c>
      <c r="J15" s="129">
        <f>SUM(E15:I15)</f>
        <v>38.950000000000003</v>
      </c>
      <c r="K15" s="129">
        <f>+D15-J15</f>
        <v>341.05</v>
      </c>
      <c r="L15" s="232"/>
      <c r="M15" s="37"/>
      <c r="N15" s="37"/>
    </row>
    <row r="16" spans="2:14" s="39" customFormat="1" ht="25.5" customHeight="1" thickBot="1" x14ac:dyDescent="0.25">
      <c r="B16" s="806" t="s">
        <v>40</v>
      </c>
      <c r="C16" s="807"/>
      <c r="D16" s="807"/>
      <c r="E16" s="807"/>
      <c r="F16" s="807"/>
      <c r="G16" s="807"/>
      <c r="H16" s="807"/>
      <c r="I16" s="807"/>
      <c r="J16" s="807"/>
      <c r="K16" s="807"/>
      <c r="L16" s="808"/>
      <c r="M16" s="37"/>
      <c r="N16" s="37"/>
    </row>
    <row r="17" spans="2:14" s="39" customFormat="1" ht="28.5" customHeight="1" x14ac:dyDescent="0.2">
      <c r="B17" s="149">
        <v>9</v>
      </c>
      <c r="C17" s="544" t="s">
        <v>160</v>
      </c>
      <c r="D17" s="344">
        <v>475</v>
      </c>
      <c r="E17" s="135">
        <v>14.25</v>
      </c>
      <c r="F17" s="135">
        <v>34.44</v>
      </c>
      <c r="G17" s="176"/>
      <c r="H17" s="176">
        <v>0</v>
      </c>
      <c r="I17" s="176">
        <v>0</v>
      </c>
      <c r="J17" s="176">
        <f>SUM(E17:I17)</f>
        <v>48.69</v>
      </c>
      <c r="K17" s="176">
        <f>+D17-J17</f>
        <v>426.31</v>
      </c>
      <c r="L17" s="346"/>
      <c r="M17" s="37"/>
      <c r="N17" s="37"/>
    </row>
    <row r="18" spans="2:14" s="39" customFormat="1" ht="42" customHeight="1" x14ac:dyDescent="0.2">
      <c r="B18" s="231">
        <v>10</v>
      </c>
      <c r="C18" s="310" t="s">
        <v>161</v>
      </c>
      <c r="D18" s="130">
        <v>340</v>
      </c>
      <c r="E18" s="171">
        <v>10.199999999999999</v>
      </c>
      <c r="F18" s="171">
        <v>24.65</v>
      </c>
      <c r="G18" s="96"/>
      <c r="H18" s="96">
        <v>0</v>
      </c>
      <c r="I18" s="102">
        <v>0</v>
      </c>
      <c r="J18" s="96">
        <f>SUM(E18:I18)</f>
        <v>34.849999999999994</v>
      </c>
      <c r="K18" s="96">
        <f>+D18-J18</f>
        <v>305.14999999999998</v>
      </c>
      <c r="L18" s="233"/>
      <c r="M18" s="37"/>
      <c r="N18" s="37"/>
    </row>
    <row r="19" spans="2:14" s="39" customFormat="1" ht="38.25" customHeight="1" thickBot="1" x14ac:dyDescent="0.25">
      <c r="B19" s="227">
        <v>11</v>
      </c>
      <c r="C19" s="705" t="s">
        <v>162</v>
      </c>
      <c r="D19" s="213">
        <v>350</v>
      </c>
      <c r="E19" s="139">
        <v>10.5</v>
      </c>
      <c r="F19" s="347">
        <v>0</v>
      </c>
      <c r="G19" s="174"/>
      <c r="H19" s="347">
        <v>25.38</v>
      </c>
      <c r="I19" s="213">
        <v>0</v>
      </c>
      <c r="J19" s="174">
        <f>SUM(E19:I19)</f>
        <v>35.879999999999995</v>
      </c>
      <c r="K19" s="174">
        <f>+D19-J19</f>
        <v>314.12</v>
      </c>
      <c r="L19" s="348"/>
      <c r="M19" s="37"/>
      <c r="N19" s="37"/>
    </row>
    <row r="20" spans="2:14" ht="25.5" customHeight="1" thickBot="1" x14ac:dyDescent="0.3">
      <c r="B20" s="169"/>
      <c r="C20" s="711"/>
      <c r="D20" s="230">
        <f>SUM(D7:D19)</f>
        <v>4405</v>
      </c>
      <c r="E20" s="230">
        <f>SUM(E7:E19)</f>
        <v>132.14999999999998</v>
      </c>
      <c r="F20" s="230">
        <f>SUM(F7:F19)</f>
        <v>241.79000000000002</v>
      </c>
      <c r="G20" s="230">
        <f t="shared" ref="D20:K20" si="0">SUM(G7:G19)</f>
        <v>0</v>
      </c>
      <c r="H20" s="230">
        <f>SUM(H7:H19)</f>
        <v>77.589999999999989</v>
      </c>
      <c r="I20" s="230">
        <f>SUM(I7:I19)</f>
        <v>24.32</v>
      </c>
      <c r="J20" s="230">
        <f>SUM(J7:J19)</f>
        <v>475.84999999999991</v>
      </c>
      <c r="K20" s="230">
        <f>SUM(K7:K19)</f>
        <v>3929.1500000000005</v>
      </c>
      <c r="L20" s="170" t="s">
        <v>92</v>
      </c>
      <c r="M20" s="4"/>
    </row>
    <row r="21" spans="2:14" ht="23.25" customHeight="1" x14ac:dyDescent="0.2">
      <c r="B21" s="16"/>
      <c r="C21" s="31"/>
      <c r="D21" s="34"/>
      <c r="E21" s="34"/>
      <c r="F21" s="34"/>
      <c r="G21" s="34"/>
      <c r="H21" s="34"/>
      <c r="I21" s="34"/>
      <c r="J21" s="34"/>
      <c r="K21" s="34"/>
      <c r="L21" s="28"/>
    </row>
    <row r="22" spans="2:14" ht="23.25" customHeight="1" x14ac:dyDescent="0.25">
      <c r="B22" s="79"/>
      <c r="C22" s="730" t="str">
        <f>'ASEO 1'!C20</f>
        <v>SR. HERNAN JOSE TORRES ROMERO</v>
      </c>
      <c r="D22" s="856"/>
      <c r="E22" s="856"/>
      <c r="F22" s="856" t="str">
        <f>'ASEO 1'!F20</f>
        <v>LICDO. NAHIN ARNELGE FERRUFINO BENITEZ</v>
      </c>
      <c r="G22" s="856"/>
      <c r="H22" s="856"/>
      <c r="I22" s="856"/>
      <c r="J22" s="856" t="str">
        <f>'ASEO 1'!J20</f>
        <v>LICDA. GLORIA ISABEL GONZALEZ VASQUEZ</v>
      </c>
      <c r="K22" s="856"/>
      <c r="L22" s="730"/>
      <c r="M22" s="79"/>
    </row>
    <row r="23" spans="2:14" ht="23.25" customHeight="1" x14ac:dyDescent="0.25">
      <c r="B23" s="79"/>
      <c r="C23" s="730" t="str">
        <f>'ASEO 1'!C21</f>
        <v>SINDICO MUNICIPAL</v>
      </c>
      <c r="D23" s="856"/>
      <c r="E23" s="856" t="str">
        <f>'ASEO 1'!F21</f>
        <v>ALCALDE MUNICIPAL</v>
      </c>
      <c r="F23" s="856"/>
      <c r="G23" s="856"/>
      <c r="H23" s="856"/>
      <c r="I23" s="856"/>
      <c r="J23" s="856" t="str">
        <f>'ASEO 1'!J21</f>
        <v>CONTADORA MUNICIPAL</v>
      </c>
      <c r="K23" s="856"/>
      <c r="L23" s="730"/>
      <c r="M23" s="79"/>
    </row>
    <row r="24" spans="2:14" ht="23.25" customHeight="1" x14ac:dyDescent="0.25">
      <c r="B24" s="79"/>
      <c r="C24" s="730"/>
      <c r="D24" s="856"/>
      <c r="E24" s="856"/>
      <c r="F24" s="856"/>
      <c r="G24" s="856"/>
      <c r="H24" s="856"/>
      <c r="I24" s="856"/>
      <c r="J24" s="856"/>
      <c r="K24" s="856"/>
      <c r="L24" s="730"/>
      <c r="M24" s="79"/>
    </row>
    <row r="25" spans="2:14" s="47" customFormat="1" ht="15" x14ac:dyDescent="0.25">
      <c r="B25" s="49"/>
      <c r="C25" s="133"/>
      <c r="D25" s="133"/>
      <c r="E25" s="133"/>
      <c r="F25" s="133"/>
      <c r="G25" s="729"/>
      <c r="H25" s="49"/>
      <c r="I25" s="49"/>
      <c r="J25" s="111"/>
      <c r="K25" s="111"/>
      <c r="L25" s="111"/>
      <c r="M25" s="111"/>
    </row>
    <row r="26" spans="2:14" s="47" customFormat="1" ht="15" x14ac:dyDescent="0.25">
      <c r="B26" s="49"/>
      <c r="C26" s="133"/>
      <c r="D26" s="133"/>
      <c r="E26" s="802"/>
      <c r="F26" s="802"/>
      <c r="G26" s="802"/>
      <c r="H26" s="802"/>
      <c r="I26" s="802"/>
      <c r="J26" s="802"/>
      <c r="K26" s="802"/>
      <c r="L26" s="802"/>
      <c r="M26" s="111"/>
    </row>
    <row r="27" spans="2:14" s="47" customFormat="1" ht="15" x14ac:dyDescent="0.25">
      <c r="B27" s="74"/>
      <c r="C27" s="49" t="str">
        <f>'ASEO 1'!C25</f>
        <v>LICDA. CARINA PATRICIA FLORES</v>
      </c>
      <c r="D27" s="49"/>
      <c r="E27" s="49"/>
      <c r="F27" s="49" t="str">
        <f>'ASEO 1'!F25</f>
        <v>SR. MARIO ALBERTO DIAZ PAIZ</v>
      </c>
      <c r="G27" s="729"/>
      <c r="H27" s="729"/>
      <c r="I27" s="729"/>
      <c r="J27" s="19"/>
      <c r="K27" s="19"/>
      <c r="L27" s="49"/>
    </row>
    <row r="28" spans="2:14" s="47" customFormat="1" ht="15" x14ac:dyDescent="0.25">
      <c r="B28" s="74"/>
      <c r="C28" s="49" t="str">
        <f>'ASEO 1'!C26:E26</f>
        <v>JEFA DE DESARROLLO HUMANO</v>
      </c>
      <c r="D28" s="49"/>
      <c r="E28" s="49"/>
      <c r="F28" s="838" t="str">
        <f>'ASEO 1'!F26</f>
        <v>TESORERO MUNICIPAL</v>
      </c>
      <c r="G28" s="111"/>
      <c r="H28" s="111"/>
      <c r="I28" s="111"/>
      <c r="J28" s="19"/>
      <c r="K28" s="19"/>
      <c r="L28" s="49"/>
    </row>
    <row r="29" spans="2:14" ht="15" x14ac:dyDescent="0.25">
      <c r="B29" s="74"/>
      <c r="C29" s="74"/>
      <c r="D29" s="74"/>
      <c r="E29" s="74"/>
      <c r="G29" s="111"/>
      <c r="H29" s="111"/>
      <c r="I29" s="111"/>
      <c r="L29" s="74"/>
    </row>
    <row r="30" spans="2:14" ht="15" x14ac:dyDescent="0.25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</row>
  </sheetData>
  <mergeCells count="4">
    <mergeCell ref="E26:L26"/>
    <mergeCell ref="B14:L14"/>
    <mergeCell ref="B16:L16"/>
    <mergeCell ref="B6:L6"/>
  </mergeCells>
  <printOptions horizontalCentered="1"/>
  <pageMargins left="0.19685039370078741" right="0" top="0.39370078740157483" bottom="0" header="0.23622047244094491" footer="0"/>
  <pageSetup paperSize="5" scale="5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834D5E"/>
  </sheetPr>
  <dimension ref="B2:P22"/>
  <sheetViews>
    <sheetView topLeftCell="A7" zoomScale="89" zoomScaleNormal="89" zoomScalePageLayoutView="85" workbookViewId="0">
      <selection activeCell="I7" sqref="I7"/>
    </sheetView>
  </sheetViews>
  <sheetFormatPr baseColWidth="10" defaultRowHeight="12.75" x14ac:dyDescent="0.2"/>
  <cols>
    <col min="1" max="1" width="8" style="6" customWidth="1"/>
    <col min="2" max="2" width="4" style="6" customWidth="1"/>
    <col min="3" max="3" width="16.7109375" style="6" customWidth="1"/>
    <col min="4" max="4" width="14.28515625" style="6" customWidth="1"/>
    <col min="5" max="5" width="13.85546875" style="6" customWidth="1"/>
    <col min="6" max="6" width="15.5703125" style="6" customWidth="1"/>
    <col min="7" max="7" width="12" style="6" hidden="1" customWidth="1"/>
    <col min="8" max="9" width="12" style="6" customWidth="1"/>
    <col min="10" max="10" width="16.7109375" style="6" customWidth="1"/>
    <col min="11" max="11" width="15.85546875" style="6" customWidth="1"/>
    <col min="12" max="12" width="25.140625" style="6" customWidth="1"/>
    <col min="13" max="16384" width="11.42578125" style="6"/>
  </cols>
  <sheetData>
    <row r="2" spans="2:16" ht="18" x14ac:dyDescent="0.25">
      <c r="D2" s="733" t="str">
        <f>'CENTRO DE FORMACION '!D3</f>
        <v>PLANILLA  DE  SUELDO  DEL MES DE ENERO 2020</v>
      </c>
    </row>
    <row r="4" spans="2:16" ht="16.5" thickBot="1" x14ac:dyDescent="0.3">
      <c r="B4" s="61"/>
      <c r="C4" s="62"/>
      <c r="D4" s="62"/>
      <c r="E4" s="62"/>
      <c r="F4" s="33"/>
      <c r="G4" s="62"/>
      <c r="H4" s="62"/>
      <c r="I4" s="62"/>
      <c r="J4" s="38"/>
      <c r="M4" s="27"/>
      <c r="N4" s="3"/>
    </row>
    <row r="5" spans="2:16" s="52" customFormat="1" ht="83.25" customHeight="1" thickBot="1" x14ac:dyDescent="0.3">
      <c r="B5" s="92" t="s">
        <v>13</v>
      </c>
      <c r="C5" s="95" t="s">
        <v>1</v>
      </c>
      <c r="D5" s="93" t="s">
        <v>21</v>
      </c>
      <c r="E5" s="93" t="s">
        <v>2</v>
      </c>
      <c r="F5" s="93" t="s">
        <v>16</v>
      </c>
      <c r="G5" s="93" t="s">
        <v>61</v>
      </c>
      <c r="H5" s="93" t="s">
        <v>20</v>
      </c>
      <c r="I5" s="93" t="s">
        <v>3</v>
      </c>
      <c r="J5" s="93" t="s">
        <v>25</v>
      </c>
      <c r="K5" s="93" t="s">
        <v>26</v>
      </c>
      <c r="L5" s="94" t="s">
        <v>7</v>
      </c>
    </row>
    <row r="6" spans="2:16" s="39" customFormat="1" ht="20.25" customHeight="1" thickBot="1" x14ac:dyDescent="0.25">
      <c r="B6" s="806" t="s">
        <v>40</v>
      </c>
      <c r="C6" s="807"/>
      <c r="D6" s="807"/>
      <c r="E6" s="807"/>
      <c r="F6" s="807"/>
      <c r="G6" s="807"/>
      <c r="H6" s="807"/>
      <c r="I6" s="807"/>
      <c r="J6" s="807"/>
      <c r="K6" s="807"/>
      <c r="L6" s="808"/>
      <c r="M6" s="37"/>
      <c r="N6" s="37"/>
    </row>
    <row r="7" spans="2:16" s="39" customFormat="1" ht="45" customHeight="1" x14ac:dyDescent="0.2">
      <c r="B7" s="149">
        <v>1</v>
      </c>
      <c r="C7" s="320" t="s">
        <v>87</v>
      </c>
      <c r="D7" s="124">
        <v>420</v>
      </c>
      <c r="E7" s="138">
        <v>12.6</v>
      </c>
      <c r="F7" s="124">
        <v>0</v>
      </c>
      <c r="G7" s="176"/>
      <c r="H7" s="369">
        <v>30.45</v>
      </c>
      <c r="I7" s="369">
        <v>0</v>
      </c>
      <c r="J7" s="369">
        <f>SUM(E7:I7)</f>
        <v>43.05</v>
      </c>
      <c r="K7" s="176">
        <f>+D7-J7</f>
        <v>376.95</v>
      </c>
      <c r="L7" s="298"/>
      <c r="M7" s="37"/>
      <c r="N7" s="37"/>
    </row>
    <row r="8" spans="2:16" s="39" customFormat="1" ht="59.25" customHeight="1" x14ac:dyDescent="0.2">
      <c r="B8" s="123">
        <v>2</v>
      </c>
      <c r="C8" s="317" t="s">
        <v>118</v>
      </c>
      <c r="D8" s="114">
        <v>350</v>
      </c>
      <c r="E8" s="134">
        <v>10.5</v>
      </c>
      <c r="F8" s="114">
        <v>25.38</v>
      </c>
      <c r="G8" s="96"/>
      <c r="H8" s="56">
        <v>0</v>
      </c>
      <c r="I8" s="56">
        <v>0</v>
      </c>
      <c r="J8" s="56">
        <f>SUM(E8:I8)</f>
        <v>35.879999999999995</v>
      </c>
      <c r="K8" s="96">
        <f>+D8-J8</f>
        <v>314.12</v>
      </c>
      <c r="L8" s="178"/>
      <c r="M8" s="37"/>
      <c r="N8" s="37"/>
    </row>
    <row r="9" spans="2:16" s="39" customFormat="1" ht="63.75" customHeight="1" thickBot="1" x14ac:dyDescent="0.25">
      <c r="B9" s="349">
        <v>3</v>
      </c>
      <c r="C9" s="314" t="s">
        <v>163</v>
      </c>
      <c r="D9" s="347">
        <v>421</v>
      </c>
      <c r="E9" s="350">
        <v>12.63</v>
      </c>
      <c r="F9" s="347">
        <v>30.52</v>
      </c>
      <c r="G9" s="174"/>
      <c r="H9" s="345">
        <v>0</v>
      </c>
      <c r="I9" s="345">
        <v>0</v>
      </c>
      <c r="J9" s="345">
        <f>SUM(E9:I9)</f>
        <v>43.15</v>
      </c>
      <c r="K9" s="174">
        <f>+D9-J9</f>
        <v>377.85</v>
      </c>
      <c r="L9" s="175"/>
      <c r="M9" s="300"/>
      <c r="N9" s="300"/>
      <c r="O9" s="301"/>
      <c r="P9" s="301"/>
    </row>
    <row r="10" spans="2:16" s="39" customFormat="1" ht="19.5" customHeight="1" thickBot="1" x14ac:dyDescent="0.25">
      <c r="B10" s="803" t="s">
        <v>76</v>
      </c>
      <c r="C10" s="804"/>
      <c r="D10" s="804"/>
      <c r="E10" s="804"/>
      <c r="F10" s="804"/>
      <c r="G10" s="804"/>
      <c r="H10" s="804"/>
      <c r="I10" s="804"/>
      <c r="J10" s="804"/>
      <c r="K10" s="804"/>
      <c r="L10" s="805"/>
      <c r="M10" s="37"/>
      <c r="N10" s="37"/>
    </row>
    <row r="11" spans="2:16" s="39" customFormat="1" ht="65.25" customHeight="1" thickBot="1" x14ac:dyDescent="0.25">
      <c r="B11" s="227">
        <v>4</v>
      </c>
      <c r="C11" s="329" t="s">
        <v>120</v>
      </c>
      <c r="D11" s="330">
        <v>800</v>
      </c>
      <c r="E11" s="199">
        <v>24</v>
      </c>
      <c r="F11" s="211">
        <v>58</v>
      </c>
      <c r="G11" s="207"/>
      <c r="H11" s="207">
        <v>0</v>
      </c>
      <c r="I11" s="213">
        <v>42.27</v>
      </c>
      <c r="J11" s="207">
        <f>SUM(E11:I11)</f>
        <v>124.27000000000001</v>
      </c>
      <c r="K11" s="207">
        <f>+D11-J11</f>
        <v>675.73</v>
      </c>
      <c r="L11" s="234"/>
      <c r="M11" s="37"/>
      <c r="N11" s="37"/>
    </row>
    <row r="12" spans="2:16" ht="25.5" customHeight="1" thickBot="1" x14ac:dyDescent="0.3">
      <c r="B12" s="169"/>
      <c r="C12" s="731"/>
      <c r="D12" s="230">
        <f>SUM(D7:D11)</f>
        <v>1991</v>
      </c>
      <c r="E12" s="230">
        <f>SUM(E7:E11)</f>
        <v>59.730000000000004</v>
      </c>
      <c r="F12" s="230">
        <f>SUM(F7:F11)</f>
        <v>113.9</v>
      </c>
      <c r="G12" s="230">
        <f t="shared" ref="E12:I12" si="0">SUM(G7:G11)</f>
        <v>0</v>
      </c>
      <c r="H12" s="230">
        <f>SUM(H7:H11)</f>
        <v>30.45</v>
      </c>
      <c r="I12" s="230">
        <f>SUM(I7:I11)</f>
        <v>42.27</v>
      </c>
      <c r="J12" s="230">
        <f>SUM(J7:J11)</f>
        <v>246.35</v>
      </c>
      <c r="K12" s="230">
        <f>SUM(K7:K11)</f>
        <v>1744.65</v>
      </c>
      <c r="L12" s="170" t="s">
        <v>63</v>
      </c>
      <c r="M12" s="4"/>
    </row>
    <row r="16" spans="2:16" x14ac:dyDescent="0.2">
      <c r="C16" s="6" t="str">
        <f>'CENTRO DE FORMACION '!C22</f>
        <v>SR. HERNAN JOSE TORRES ROMERO</v>
      </c>
      <c r="F16" s="858" t="s">
        <v>177</v>
      </c>
      <c r="H16" s="857"/>
      <c r="K16" s="7" t="s">
        <v>178</v>
      </c>
    </row>
    <row r="17" spans="3:11" x14ac:dyDescent="0.2">
      <c r="C17" s="6" t="str">
        <f>'CENTRO DE FORMACION '!C23</f>
        <v>SINDICO MUNICIPAL</v>
      </c>
      <c r="F17" s="7" t="s">
        <v>140</v>
      </c>
      <c r="K17" s="7" t="s">
        <v>176</v>
      </c>
    </row>
    <row r="21" spans="3:11" x14ac:dyDescent="0.2">
      <c r="C21" s="7" t="s">
        <v>179</v>
      </c>
      <c r="F21" s="7" t="s">
        <v>181</v>
      </c>
    </row>
    <row r="22" spans="3:11" x14ac:dyDescent="0.2">
      <c r="C22" s="7" t="s">
        <v>180</v>
      </c>
      <c r="F22" s="7" t="s">
        <v>172</v>
      </c>
    </row>
  </sheetData>
  <mergeCells count="2">
    <mergeCell ref="B10:L10"/>
    <mergeCell ref="B6:L6"/>
  </mergeCells>
  <printOptions horizontalCentered="1"/>
  <pageMargins left="0.19685039370078741" right="0" top="0.39370078740157483" bottom="0" header="0.23622047244094491" footer="0"/>
  <pageSetup paperSize="5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B2:P39"/>
  <sheetViews>
    <sheetView topLeftCell="A4" zoomScale="70" zoomScaleNormal="70" workbookViewId="0">
      <selection activeCell="H10" sqref="H10"/>
    </sheetView>
  </sheetViews>
  <sheetFormatPr baseColWidth="10" defaultRowHeight="12.75" x14ac:dyDescent="0.2"/>
  <cols>
    <col min="1" max="1" width="4.28515625" style="7" customWidth="1"/>
    <col min="2" max="2" width="5.28515625" style="7" customWidth="1"/>
    <col min="3" max="3" width="26.5703125" style="7" customWidth="1"/>
    <col min="4" max="4" width="15.140625" style="7" customWidth="1"/>
    <col min="5" max="5" width="13.5703125" style="7" customWidth="1"/>
    <col min="6" max="6" width="14.28515625" style="7" customWidth="1"/>
    <col min="7" max="7" width="15" style="7" customWidth="1"/>
    <col min="8" max="8" width="13.85546875" style="7" customWidth="1"/>
    <col min="9" max="9" width="19" style="7" hidden="1" customWidth="1"/>
    <col min="10" max="10" width="14.7109375" style="7" customWidth="1"/>
    <col min="11" max="11" width="19" style="7" customWidth="1"/>
    <col min="12" max="12" width="18.85546875" style="7" customWidth="1"/>
    <col min="13" max="13" width="17.7109375" style="7" customWidth="1"/>
    <col min="14" max="16384" width="11.42578125" style="7"/>
  </cols>
  <sheetData>
    <row r="2" spans="2:13" ht="18" x14ac:dyDescent="0.25">
      <c r="D2" s="733" t="str">
        <f>'GESTION T.'!D2</f>
        <v>PLANILLA  DE  SUELDO  DEL MES DE ENERO 2020</v>
      </c>
    </row>
    <row r="3" spans="2:13" ht="13.5" thickBot="1" x14ac:dyDescent="0.25"/>
    <row r="4" spans="2:13" ht="52.5" customHeight="1" thickBot="1" x14ac:dyDescent="0.25">
      <c r="B4" s="40" t="s">
        <v>13</v>
      </c>
      <c r="C4" s="42" t="s">
        <v>28</v>
      </c>
      <c r="D4" s="42" t="s">
        <v>14</v>
      </c>
      <c r="E4" s="41" t="s">
        <v>15</v>
      </c>
      <c r="F4" s="42" t="s">
        <v>16</v>
      </c>
      <c r="G4" s="42" t="s">
        <v>20</v>
      </c>
      <c r="H4" s="42" t="s">
        <v>153</v>
      </c>
      <c r="I4" s="48" t="s">
        <v>32</v>
      </c>
      <c r="J4" s="48" t="s">
        <v>3</v>
      </c>
      <c r="K4" s="42" t="s">
        <v>17</v>
      </c>
      <c r="L4" s="42" t="s">
        <v>18</v>
      </c>
      <c r="M4" s="59" t="s">
        <v>19</v>
      </c>
    </row>
    <row r="5" spans="2:13" s="269" customFormat="1" ht="32.25" customHeight="1" thickBot="1" x14ac:dyDescent="0.25">
      <c r="B5" s="812" t="s">
        <v>152</v>
      </c>
      <c r="C5" s="813"/>
      <c r="D5" s="679">
        <f>SUM(D6:D8)</f>
        <v>2990</v>
      </c>
      <c r="E5" s="679">
        <f>SUM(E6:E8)</f>
        <v>70.5</v>
      </c>
      <c r="F5" s="679">
        <f>SUM(F6:F8)</f>
        <v>216.78</v>
      </c>
      <c r="G5" s="679">
        <f t="shared" ref="D5:K5" si="0">SUM(G6:G8)</f>
        <v>0</v>
      </c>
      <c r="H5" s="679">
        <f t="shared" si="0"/>
        <v>0</v>
      </c>
      <c r="I5" s="679">
        <f t="shared" si="0"/>
        <v>0</v>
      </c>
      <c r="J5" s="679">
        <f>SUM(J6:J8)</f>
        <v>239.62</v>
      </c>
      <c r="K5" s="679">
        <f>SUM(K6:K8)</f>
        <v>526.9</v>
      </c>
      <c r="L5" s="679">
        <f>+D5-K5</f>
        <v>2463.1</v>
      </c>
      <c r="M5" s="678"/>
    </row>
    <row r="6" spans="2:13" ht="41.25" customHeight="1" x14ac:dyDescent="0.2">
      <c r="B6" s="693">
        <v>1</v>
      </c>
      <c r="C6" s="692" t="s">
        <v>151</v>
      </c>
      <c r="D6" s="691">
        <v>1500</v>
      </c>
      <c r="E6" s="689">
        <v>30</v>
      </c>
      <c r="F6" s="689">
        <v>108.75</v>
      </c>
      <c r="G6" s="689">
        <v>0</v>
      </c>
      <c r="H6" s="689">
        <v>0</v>
      </c>
      <c r="I6" s="689"/>
      <c r="J6" s="690">
        <v>153.19999999999999</v>
      </c>
      <c r="K6" s="689">
        <f>SUM(E6:J6)</f>
        <v>291.95</v>
      </c>
      <c r="L6" s="689">
        <f>+D6-K6</f>
        <v>1208.05</v>
      </c>
      <c r="M6" s="688"/>
    </row>
    <row r="7" spans="2:13" ht="41.25" customHeight="1" x14ac:dyDescent="0.2">
      <c r="B7" s="206">
        <v>2</v>
      </c>
      <c r="C7" s="306" t="s">
        <v>150</v>
      </c>
      <c r="D7" s="687">
        <v>1140</v>
      </c>
      <c r="E7" s="685">
        <v>30</v>
      </c>
      <c r="F7" s="685">
        <v>82.65</v>
      </c>
      <c r="G7" s="685">
        <v>0</v>
      </c>
      <c r="H7" s="685">
        <v>0</v>
      </c>
      <c r="I7" s="685"/>
      <c r="J7" s="686">
        <v>86.42</v>
      </c>
      <c r="K7" s="685">
        <f>SUM(E7:J7)</f>
        <v>199.07</v>
      </c>
      <c r="L7" s="685">
        <f>+D7-K7</f>
        <v>940.93000000000006</v>
      </c>
      <c r="M7" s="684"/>
    </row>
    <row r="8" spans="2:13" ht="41.25" customHeight="1" thickBot="1" x14ac:dyDescent="0.25">
      <c r="B8" s="100">
        <v>3</v>
      </c>
      <c r="C8" s="683" t="s">
        <v>149</v>
      </c>
      <c r="D8" s="682">
        <v>350</v>
      </c>
      <c r="E8" s="681">
        <v>10.5</v>
      </c>
      <c r="F8" s="681">
        <v>25.38</v>
      </c>
      <c r="G8" s="681">
        <v>0</v>
      </c>
      <c r="H8" s="681">
        <v>0</v>
      </c>
      <c r="I8" s="681">
        <v>0</v>
      </c>
      <c r="J8" s="681">
        <v>0</v>
      </c>
      <c r="K8" s="681">
        <f>SUM(E8:J8)</f>
        <v>35.879999999999995</v>
      </c>
      <c r="L8" s="681">
        <f>+D8-K8</f>
        <v>314.12</v>
      </c>
      <c r="M8" s="680"/>
    </row>
    <row r="9" spans="2:13" ht="30.75" customHeight="1" thickBot="1" x14ac:dyDescent="0.25">
      <c r="B9" s="812" t="s">
        <v>148</v>
      </c>
      <c r="C9" s="813"/>
      <c r="D9" s="679">
        <f>D10</f>
        <v>700</v>
      </c>
      <c r="E9" s="679">
        <f>E10</f>
        <v>21</v>
      </c>
      <c r="F9" s="679">
        <f>F10</f>
        <v>50.75</v>
      </c>
      <c r="G9" s="679">
        <f>G10</f>
        <v>0</v>
      </c>
      <c r="H9" s="679">
        <f>H10</f>
        <v>0</v>
      </c>
      <c r="I9" s="679">
        <f t="shared" ref="D9:J9" si="1">I10</f>
        <v>0</v>
      </c>
      <c r="J9" s="679">
        <f>J10</f>
        <v>33.299999999999997</v>
      </c>
      <c r="K9" s="679">
        <f>K10</f>
        <v>105.05</v>
      </c>
      <c r="L9" s="679">
        <f>L10</f>
        <v>594.95000000000005</v>
      </c>
      <c r="M9" s="678"/>
    </row>
    <row r="10" spans="2:13" ht="50.25" customHeight="1" thickBot="1" x14ac:dyDescent="0.25">
      <c r="B10" s="677">
        <v>4</v>
      </c>
      <c r="C10" s="676" t="s">
        <v>147</v>
      </c>
      <c r="D10" s="675">
        <v>700</v>
      </c>
      <c r="E10" s="674">
        <v>21</v>
      </c>
      <c r="F10" s="674">
        <v>50.75</v>
      </c>
      <c r="G10" s="674">
        <v>0</v>
      </c>
      <c r="H10" s="671">
        <v>0</v>
      </c>
      <c r="I10" s="673"/>
      <c r="J10" s="672">
        <v>33.299999999999997</v>
      </c>
      <c r="K10" s="671">
        <f>SUM(E10:J10)</f>
        <v>105.05</v>
      </c>
      <c r="L10" s="671">
        <f>+D10-K10</f>
        <v>594.95000000000005</v>
      </c>
      <c r="M10" s="670"/>
    </row>
    <row r="11" spans="2:13" ht="25.5" customHeight="1" thickBot="1" x14ac:dyDescent="0.25">
      <c r="B11" s="814" t="s">
        <v>146</v>
      </c>
      <c r="C11" s="815"/>
      <c r="D11" s="669">
        <f>D12</f>
        <v>315</v>
      </c>
      <c r="E11" s="669">
        <f>E12</f>
        <v>9.4499999999999993</v>
      </c>
      <c r="F11" s="669">
        <f>F12</f>
        <v>0</v>
      </c>
      <c r="G11" s="669">
        <f>G12</f>
        <v>0</v>
      </c>
      <c r="H11" s="669">
        <f>H12</f>
        <v>18.899999999999999</v>
      </c>
      <c r="I11" s="669">
        <f t="shared" ref="D11:L11" si="2">I12</f>
        <v>0</v>
      </c>
      <c r="J11" s="669">
        <f>J12</f>
        <v>0</v>
      </c>
      <c r="K11" s="669">
        <f>K12</f>
        <v>28.349999999999998</v>
      </c>
      <c r="L11" s="669">
        <f>L12</f>
        <v>286.64999999999998</v>
      </c>
      <c r="M11" s="668"/>
    </row>
    <row r="12" spans="2:13" ht="40.5" customHeight="1" thickBot="1" x14ac:dyDescent="0.25">
      <c r="B12" s="667">
        <v>5</v>
      </c>
      <c r="C12" s="666" t="s">
        <v>51</v>
      </c>
      <c r="D12" s="665">
        <v>315</v>
      </c>
      <c r="E12" s="664">
        <v>9.4499999999999993</v>
      </c>
      <c r="F12" s="664">
        <v>0</v>
      </c>
      <c r="G12" s="664">
        <v>0</v>
      </c>
      <c r="H12" s="648">
        <v>18.899999999999999</v>
      </c>
      <c r="I12" s="663"/>
      <c r="J12" s="662">
        <v>0</v>
      </c>
      <c r="K12" s="648">
        <f>SUM(E12:J12)</f>
        <v>28.349999999999998</v>
      </c>
      <c r="L12" s="648">
        <f>+D12-K12</f>
        <v>286.64999999999998</v>
      </c>
      <c r="M12" s="647"/>
    </row>
    <row r="13" spans="2:13" ht="28.5" customHeight="1" thickBot="1" x14ac:dyDescent="0.25">
      <c r="B13" s="814" t="s">
        <v>145</v>
      </c>
      <c r="C13" s="815"/>
      <c r="D13" s="661">
        <f>+D14</f>
        <v>600</v>
      </c>
      <c r="E13" s="661">
        <f>+E14</f>
        <v>18</v>
      </c>
      <c r="F13" s="661">
        <f>+F14</f>
        <v>0</v>
      </c>
      <c r="G13" s="661">
        <f>+G14</f>
        <v>43.5</v>
      </c>
      <c r="H13" s="661">
        <f>+H14</f>
        <v>0</v>
      </c>
      <c r="I13" s="661">
        <f t="shared" ref="D13:L13" si="3">+I14</f>
        <v>0</v>
      </c>
      <c r="J13" s="661">
        <f>+J14</f>
        <v>24.32</v>
      </c>
      <c r="K13" s="661">
        <f>+K14</f>
        <v>85.82</v>
      </c>
      <c r="L13" s="661">
        <f>+L14</f>
        <v>514.18000000000006</v>
      </c>
      <c r="M13" s="660"/>
    </row>
    <row r="14" spans="2:13" ht="43.5" customHeight="1" thickBot="1" x14ac:dyDescent="0.25">
      <c r="B14" s="652">
        <v>6</v>
      </c>
      <c r="C14" s="659" t="s">
        <v>144</v>
      </c>
      <c r="D14" s="658">
        <v>600</v>
      </c>
      <c r="E14" s="658">
        <v>18</v>
      </c>
      <c r="F14" s="658">
        <v>0</v>
      </c>
      <c r="G14" s="658">
        <v>43.5</v>
      </c>
      <c r="H14" s="658">
        <v>0</v>
      </c>
      <c r="I14" s="658"/>
      <c r="J14" s="657">
        <v>24.32</v>
      </c>
      <c r="K14" s="656">
        <f>SUM(E14:J14)</f>
        <v>85.82</v>
      </c>
      <c r="L14" s="656">
        <f>+D14-K14</f>
        <v>514.18000000000006</v>
      </c>
      <c r="M14" s="655"/>
    </row>
    <row r="15" spans="2:13" ht="29.25" customHeight="1" thickBot="1" x14ac:dyDescent="0.25">
      <c r="B15" s="816" t="s">
        <v>143</v>
      </c>
      <c r="C15" s="816"/>
      <c r="D15" s="654">
        <f>+D16</f>
        <v>700</v>
      </c>
      <c r="E15" s="654">
        <f>+E16</f>
        <v>21</v>
      </c>
      <c r="F15" s="654">
        <f>+F16</f>
        <v>50.75</v>
      </c>
      <c r="G15" s="654">
        <f>+G16</f>
        <v>0</v>
      </c>
      <c r="H15" s="654">
        <f>+H16</f>
        <v>0</v>
      </c>
      <c r="I15" s="654">
        <f t="shared" ref="D15:L15" si="4">+I16</f>
        <v>0</v>
      </c>
      <c r="J15" s="654">
        <f>+J16</f>
        <v>33.299999999999997</v>
      </c>
      <c r="K15" s="654">
        <f>+K16</f>
        <v>105.05</v>
      </c>
      <c r="L15" s="654">
        <f>+L16</f>
        <v>594.95000000000005</v>
      </c>
      <c r="M15" s="653"/>
    </row>
    <row r="16" spans="2:13" ht="45" customHeight="1" thickBot="1" x14ac:dyDescent="0.25">
      <c r="B16" s="652">
        <v>7</v>
      </c>
      <c r="C16" s="651" t="s">
        <v>142</v>
      </c>
      <c r="D16" s="650">
        <v>700</v>
      </c>
      <c r="E16" s="650">
        <v>21</v>
      </c>
      <c r="F16" s="650">
        <v>50.75</v>
      </c>
      <c r="G16" s="650">
        <v>0</v>
      </c>
      <c r="H16" s="650">
        <v>0</v>
      </c>
      <c r="I16" s="650"/>
      <c r="J16" s="649">
        <v>33.299999999999997</v>
      </c>
      <c r="K16" s="648">
        <f>SUM(E16:J16)</f>
        <v>105.05</v>
      </c>
      <c r="L16" s="648">
        <f>+D16-K16</f>
        <v>594.95000000000005</v>
      </c>
      <c r="M16" s="647"/>
    </row>
    <row r="17" spans="2:16" ht="35.25" customHeight="1" thickBot="1" x14ac:dyDescent="0.25">
      <c r="B17" s="767" t="s">
        <v>8</v>
      </c>
      <c r="C17" s="768"/>
      <c r="D17" s="140">
        <f>+D5+D9+D11+D13+D15</f>
        <v>5305</v>
      </c>
      <c r="E17" s="140">
        <f>+E5+E9+E11+E13+E15</f>
        <v>139.94999999999999</v>
      </c>
      <c r="F17" s="140">
        <f>+F5+F9+F11+F13+F15</f>
        <v>318.27999999999997</v>
      </c>
      <c r="G17" s="140">
        <f>+G5+G9+G11+G13+G15</f>
        <v>43.5</v>
      </c>
      <c r="H17" s="140">
        <f>+H5+H9+H11+H13+H15</f>
        <v>18.899999999999999</v>
      </c>
      <c r="I17" s="140">
        <f t="shared" ref="D17:L17" si="5">+I5+I9+I11+I13+I15</f>
        <v>0</v>
      </c>
      <c r="J17" s="140">
        <f>+J5+J9+J11+J13+J15</f>
        <v>330.54</v>
      </c>
      <c r="K17" s="140">
        <f>+K5+K9+K11+K13+K15</f>
        <v>851.16999999999985</v>
      </c>
      <c r="L17" s="140">
        <f>+L5+L9+L11+L13+L15</f>
        <v>4453.83</v>
      </c>
      <c r="M17" s="646" t="s">
        <v>57</v>
      </c>
    </row>
    <row r="18" spans="2:16" x14ac:dyDescent="0.2">
      <c r="B18" s="13"/>
      <c r="D18" s="14"/>
      <c r="E18" s="14"/>
      <c r="F18" s="14"/>
      <c r="G18" s="14"/>
      <c r="H18" s="14"/>
      <c r="I18" s="14"/>
      <c r="J18" s="14"/>
      <c r="K18" s="14"/>
      <c r="L18" s="14"/>
      <c r="M18" s="5"/>
    </row>
    <row r="19" spans="2:16" x14ac:dyDescent="0.2">
      <c r="B19" s="13"/>
      <c r="D19" s="14"/>
      <c r="E19" s="14"/>
      <c r="F19" s="14"/>
      <c r="G19" s="14"/>
      <c r="H19" s="14"/>
      <c r="I19" s="14"/>
      <c r="J19" s="14"/>
      <c r="K19" s="14"/>
      <c r="L19" s="14"/>
      <c r="M19" s="5"/>
    </row>
    <row r="20" spans="2:16" x14ac:dyDescent="0.2">
      <c r="B20" s="13"/>
      <c r="D20" s="14"/>
      <c r="E20" s="14"/>
      <c r="F20" s="14"/>
      <c r="G20" s="14"/>
      <c r="H20" s="14"/>
      <c r="I20" s="14"/>
      <c r="J20" s="14"/>
      <c r="K20" s="14"/>
      <c r="L20" s="14"/>
      <c r="M20" s="5"/>
    </row>
    <row r="21" spans="2:16" x14ac:dyDescent="0.2">
      <c r="B21" s="13"/>
      <c r="C21" s="5" t="str">
        <f>'GESTION T.'!C16</f>
        <v>SR. HERNAN JOSE TORRES ROMERO</v>
      </c>
      <c r="D21" s="14"/>
      <c r="E21" s="14"/>
      <c r="F21" s="14"/>
      <c r="G21" s="14" t="str">
        <f>'GESTION T.'!F16</f>
        <v xml:space="preserve"> LICDO. NAHIN ARNELGE FERRUFINO BENITEZ</v>
      </c>
      <c r="H21" s="14"/>
      <c r="I21" s="14"/>
      <c r="J21" s="14"/>
      <c r="K21" s="14"/>
      <c r="L21" s="14" t="str">
        <f>'GESTION T.'!K16</f>
        <v>LICDA. GLORIA  ISABEL GONZALEZ</v>
      </c>
      <c r="M21" s="5"/>
    </row>
    <row r="22" spans="2:16" ht="15" x14ac:dyDescent="0.25">
      <c r="B22" s="296"/>
      <c r="C22" s="49" t="str">
        <f>'GESTION T.'!C17</f>
        <v>SINDICO MUNICIPAL</v>
      </c>
      <c r="D22" s="111"/>
      <c r="E22" s="111"/>
      <c r="F22" s="111"/>
      <c r="G22" s="111" t="str">
        <f>'GESTION T.'!F17</f>
        <v>ALCALDE MUNICIPAL</v>
      </c>
      <c r="H22" s="111"/>
      <c r="I22" s="111"/>
      <c r="J22" s="111"/>
      <c r="K22" s="111"/>
      <c r="L22" s="111" t="str">
        <f>'GESTION T.'!K17</f>
        <v>CONTADORA MUNICIPAL</v>
      </c>
      <c r="M22" s="49"/>
    </row>
    <row r="23" spans="2:16" ht="15" x14ac:dyDescent="0.25">
      <c r="B23" s="296"/>
      <c r="C23" s="74"/>
      <c r="D23" s="111"/>
      <c r="E23" s="111"/>
      <c r="F23" s="111"/>
      <c r="G23" s="111"/>
      <c r="H23" s="111"/>
      <c r="I23" s="111"/>
      <c r="J23" s="111"/>
      <c r="K23" s="111"/>
      <c r="L23" s="111"/>
      <c r="M23" s="49"/>
    </row>
    <row r="24" spans="2:16" ht="15" x14ac:dyDescent="0.25">
      <c r="B24" s="296"/>
      <c r="C24" s="49"/>
      <c r="D24" s="111"/>
      <c r="E24" s="111"/>
      <c r="F24" s="111"/>
      <c r="G24" s="111"/>
      <c r="H24" s="111"/>
      <c r="I24" s="111"/>
      <c r="J24" s="111"/>
      <c r="K24" s="111"/>
      <c r="L24" s="111"/>
      <c r="M24" s="49"/>
      <c r="N24" s="5"/>
    </row>
    <row r="25" spans="2:16" ht="15" x14ac:dyDescent="0.25">
      <c r="B25" s="296"/>
      <c r="C25" s="49" t="str">
        <f>'GESTION T.'!C21</f>
        <v xml:space="preserve">LICDA. CARINA PATRICIA  FLORES </v>
      </c>
      <c r="D25" s="111"/>
      <c r="E25" s="111"/>
      <c r="F25" s="111"/>
      <c r="G25" s="111" t="str">
        <f>'GESTION T.'!F21</f>
        <v>SR. MARIO ALBERTO DIAZ</v>
      </c>
      <c r="H25" s="111"/>
      <c r="I25" s="111"/>
      <c r="J25" s="111"/>
      <c r="K25" s="111"/>
      <c r="L25" s="111"/>
      <c r="M25" s="49"/>
      <c r="N25" s="5"/>
    </row>
    <row r="26" spans="2:16" ht="15" x14ac:dyDescent="0.25">
      <c r="B26" s="296"/>
      <c r="C26" s="49" t="str">
        <f>'GESTION T.'!C22</f>
        <v>JEFA DE DESARROLLO HUMNANO</v>
      </c>
      <c r="D26" s="111"/>
      <c r="E26" s="111"/>
      <c r="F26" s="111"/>
      <c r="G26" s="111" t="str">
        <f>'GESTION T.'!F22</f>
        <v>TESORERO MUNICIPAL</v>
      </c>
      <c r="H26" s="111"/>
      <c r="I26" s="111"/>
      <c r="J26" s="111"/>
      <c r="K26" s="111"/>
      <c r="L26" s="111"/>
      <c r="M26" s="49"/>
      <c r="N26" s="5"/>
    </row>
    <row r="27" spans="2:16" ht="15" x14ac:dyDescent="0.25">
      <c r="B27" s="296"/>
      <c r="C27" s="49"/>
      <c r="D27" s="111"/>
      <c r="E27" s="111"/>
      <c r="F27" s="111"/>
      <c r="G27" s="111"/>
      <c r="H27" s="111"/>
      <c r="I27" s="111"/>
      <c r="J27" s="111"/>
      <c r="K27" s="111"/>
      <c r="L27" s="111"/>
      <c r="M27" s="49"/>
      <c r="N27" s="5"/>
    </row>
    <row r="28" spans="2:16" s="52" customFormat="1" ht="15.75" x14ac:dyDescent="0.25">
      <c r="N28" s="13"/>
      <c r="O28" s="7"/>
      <c r="P28" s="7"/>
    </row>
    <row r="29" spans="2:16" s="52" customFormat="1" ht="15.75" x14ac:dyDescent="0.25">
      <c r="N29" s="13"/>
      <c r="O29" s="7"/>
      <c r="P29" s="7"/>
    </row>
    <row r="30" spans="2:16" s="52" customFormat="1" ht="15.75" x14ac:dyDescent="0.25">
      <c r="B30" s="296"/>
      <c r="C30" s="282"/>
      <c r="D30" s="49"/>
      <c r="E30" s="49"/>
      <c r="F30" s="111"/>
      <c r="G30" s="111"/>
      <c r="H30" s="49"/>
      <c r="I30" s="49"/>
      <c r="J30" s="49"/>
      <c r="K30" s="49"/>
      <c r="L30" s="49"/>
      <c r="M30" s="49"/>
      <c r="N30" s="13"/>
      <c r="O30" s="7"/>
      <c r="P30" s="7"/>
    </row>
    <row r="31" spans="2:16" ht="15" x14ac:dyDescent="0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"/>
    </row>
    <row r="32" spans="2:16" ht="15" x14ac:dyDescent="0.2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5"/>
    </row>
    <row r="33" spans="2:13" ht="15" x14ac:dyDescent="0.25">
      <c r="B33" s="49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2:13" ht="15" x14ac:dyDescent="0.25">
      <c r="B34" s="74"/>
      <c r="C34" s="74"/>
      <c r="D34" s="74"/>
      <c r="E34" s="49"/>
      <c r="F34" s="49"/>
      <c r="G34" s="49"/>
      <c r="H34" s="49"/>
      <c r="I34" s="49"/>
      <c r="J34" s="49"/>
      <c r="K34" s="74"/>
      <c r="L34" s="74"/>
      <c r="M34" s="74"/>
    </row>
    <row r="35" spans="2:13" ht="15" x14ac:dyDescent="0.25">
      <c r="B35" s="74"/>
      <c r="C35" s="74"/>
      <c r="D35" s="74"/>
      <c r="E35" s="49"/>
      <c r="F35" s="49"/>
      <c r="G35" s="49"/>
      <c r="H35" s="49"/>
      <c r="I35" s="49"/>
      <c r="J35" s="49"/>
      <c r="K35" s="74"/>
      <c r="L35" s="74"/>
      <c r="M35" s="74"/>
    </row>
    <row r="36" spans="2:13" x14ac:dyDescent="0.2">
      <c r="B36" s="1"/>
      <c r="C36" s="1"/>
      <c r="D36" s="1"/>
      <c r="E36" s="2"/>
      <c r="F36" s="14"/>
      <c r="G36" s="14"/>
      <c r="H36" s="14"/>
      <c r="I36" s="14"/>
      <c r="J36" s="14"/>
      <c r="M36" s="1"/>
    </row>
    <row r="37" spans="2:1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6">
    <mergeCell ref="B17:C17"/>
    <mergeCell ref="B5:C5"/>
    <mergeCell ref="B9:C9"/>
    <mergeCell ref="B11:C11"/>
    <mergeCell ref="B13:C13"/>
    <mergeCell ref="B15:C15"/>
  </mergeCells>
  <printOptions horizontalCentered="1"/>
  <pageMargins left="0.59055118110236227" right="0" top="0.19685039370078741" bottom="3.937007874015748E-2" header="0.19685039370078741" footer="0"/>
  <pageSetup paperSize="5" scale="5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C0000"/>
  </sheetPr>
  <dimension ref="B4:O41"/>
  <sheetViews>
    <sheetView tabSelected="1" topLeftCell="A10" zoomScale="71" zoomScaleNormal="71" workbookViewId="0">
      <selection activeCell="H24" sqref="H24"/>
    </sheetView>
  </sheetViews>
  <sheetFormatPr baseColWidth="10" defaultRowHeight="12.75" x14ac:dyDescent="0.2"/>
  <cols>
    <col min="1" max="1" width="4.28515625" style="7" customWidth="1"/>
    <col min="2" max="2" width="5.28515625" style="7" customWidth="1"/>
    <col min="3" max="3" width="23.140625" style="7" customWidth="1"/>
    <col min="4" max="4" width="17.85546875" style="7" customWidth="1"/>
    <col min="5" max="5" width="16.140625" style="7" customWidth="1"/>
    <col min="6" max="6" width="18.42578125" style="7" customWidth="1"/>
    <col min="7" max="7" width="16.28515625" style="7" customWidth="1"/>
    <col min="8" max="8" width="16" style="7" customWidth="1"/>
    <col min="9" max="9" width="19" style="7" hidden="1" customWidth="1"/>
    <col min="10" max="10" width="14.28515625" style="7" customWidth="1"/>
    <col min="11" max="11" width="19.5703125" style="7" customWidth="1"/>
    <col min="12" max="12" width="28.5703125" style="7" customWidth="1"/>
    <col min="13" max="16384" width="11.42578125" style="7"/>
  </cols>
  <sheetData>
    <row r="4" spans="2:14" ht="32.25" customHeight="1" x14ac:dyDescent="0.25">
      <c r="D4" s="733" t="str">
        <f>'UNIDAD JIRIDICA'!D2</f>
        <v>PLANILLA  DE  SUELDO  DEL MES DE ENERO 2020</v>
      </c>
    </row>
    <row r="5" spans="2:14" ht="15.75" customHeight="1" thickBot="1" x14ac:dyDescent="0.45">
      <c r="B5" s="61"/>
      <c r="E5" s="33"/>
      <c r="F5" s="33"/>
      <c r="G5" s="33"/>
      <c r="I5" s="645"/>
      <c r="K5" s="62"/>
      <c r="L5" s="19"/>
    </row>
    <row r="6" spans="2:14" ht="75.75" customHeight="1" thickBot="1" x14ac:dyDescent="0.25">
      <c r="B6" s="40" t="s">
        <v>13</v>
      </c>
      <c r="C6" s="42" t="s">
        <v>28</v>
      </c>
      <c r="D6" s="42" t="s">
        <v>14</v>
      </c>
      <c r="E6" s="41" t="s">
        <v>15</v>
      </c>
      <c r="F6" s="42" t="s">
        <v>16</v>
      </c>
      <c r="G6" s="42" t="s">
        <v>20</v>
      </c>
      <c r="H6" s="41" t="s">
        <v>3</v>
      </c>
      <c r="I6" s="48" t="s">
        <v>32</v>
      </c>
      <c r="J6" s="42" t="s">
        <v>17</v>
      </c>
      <c r="K6" s="42" t="s">
        <v>18</v>
      </c>
      <c r="L6" s="59" t="s">
        <v>19</v>
      </c>
    </row>
    <row r="7" spans="2:14" s="269" customFormat="1" ht="35.25" customHeight="1" thickBot="1" x14ac:dyDescent="0.25">
      <c r="B7" s="796" t="s">
        <v>141</v>
      </c>
      <c r="C7" s="797"/>
      <c r="D7" s="644">
        <f>+D8</f>
        <v>3000</v>
      </c>
      <c r="E7" s="644">
        <f>+E8</f>
        <v>30</v>
      </c>
      <c r="F7" s="644">
        <f>+F8</f>
        <v>217.5</v>
      </c>
      <c r="G7" s="644">
        <f>+G8</f>
        <v>0</v>
      </c>
      <c r="H7" s="644">
        <f>+H8</f>
        <v>502.89</v>
      </c>
      <c r="I7" s="644">
        <f t="shared" ref="D7:K7" si="0">+I8</f>
        <v>0</v>
      </c>
      <c r="J7" s="644">
        <f>+J8</f>
        <v>750.39</v>
      </c>
      <c r="K7" s="644">
        <f>+K8</f>
        <v>2249.61</v>
      </c>
      <c r="L7" s="643"/>
    </row>
    <row r="8" spans="2:14" s="269" customFormat="1" ht="58.5" customHeight="1" x14ac:dyDescent="0.2">
      <c r="B8" s="642">
        <v>1</v>
      </c>
      <c r="C8" s="641" t="s">
        <v>140</v>
      </c>
      <c r="D8" s="354">
        <v>3000</v>
      </c>
      <c r="E8" s="356">
        <v>30</v>
      </c>
      <c r="F8" s="640">
        <v>217.5</v>
      </c>
      <c r="G8" s="356">
        <v>0</v>
      </c>
      <c r="H8" s="355">
        <v>502.89</v>
      </c>
      <c r="I8" s="639"/>
      <c r="J8" s="356">
        <f>SUM(E8:I8)</f>
        <v>750.39</v>
      </c>
      <c r="K8" s="356">
        <f>+D8-J8</f>
        <v>2249.61</v>
      </c>
      <c r="L8" s="638"/>
    </row>
    <row r="9" spans="2:14" s="269" customFormat="1" ht="36.75" customHeight="1" x14ac:dyDescent="0.2">
      <c r="B9" s="820" t="s">
        <v>139</v>
      </c>
      <c r="C9" s="821"/>
      <c r="D9" s="637">
        <f>D10+D14+D12</f>
        <v>2650</v>
      </c>
      <c r="E9" s="637">
        <f>E10+E14+E12</f>
        <v>72</v>
      </c>
      <c r="F9" s="637">
        <f>F10+F14+F12</f>
        <v>104.4</v>
      </c>
      <c r="G9" s="637">
        <f>G10+G14</f>
        <v>87.73</v>
      </c>
      <c r="H9" s="637">
        <f>H10+H14+H12</f>
        <v>167.28</v>
      </c>
      <c r="I9" s="637">
        <f>I10+I14+I12</f>
        <v>0</v>
      </c>
      <c r="J9" s="637">
        <f>J10+J14+J12</f>
        <v>431.40999999999997</v>
      </c>
      <c r="K9" s="637">
        <f>K10+K14+K12</f>
        <v>2218.59</v>
      </c>
      <c r="L9" s="636"/>
    </row>
    <row r="10" spans="2:14" s="269" customFormat="1" ht="63" customHeight="1" x14ac:dyDescent="0.2">
      <c r="B10" s="635">
        <v>2</v>
      </c>
      <c r="C10" s="618" t="s">
        <v>164</v>
      </c>
      <c r="D10" s="634">
        <v>400</v>
      </c>
      <c r="E10" s="630">
        <v>12</v>
      </c>
      <c r="F10" s="633">
        <v>29</v>
      </c>
      <c r="G10" s="630">
        <v>0</v>
      </c>
      <c r="H10" s="632">
        <v>0</v>
      </c>
      <c r="I10" s="631"/>
      <c r="J10" s="630">
        <f>SUM(E10:I10)</f>
        <v>41</v>
      </c>
      <c r="K10" s="630">
        <f>+D10-J10</f>
        <v>359</v>
      </c>
      <c r="L10" s="629"/>
    </row>
    <row r="11" spans="2:14" s="269" customFormat="1" ht="35.25" customHeight="1" thickBot="1" x14ac:dyDescent="0.25">
      <c r="B11" s="822" t="s">
        <v>138</v>
      </c>
      <c r="C11" s="823"/>
      <c r="D11" s="823"/>
      <c r="E11" s="823"/>
      <c r="F11" s="823"/>
      <c r="G11" s="823"/>
      <c r="H11" s="823"/>
      <c r="I11" s="823"/>
      <c r="J11" s="823"/>
      <c r="K11" s="823"/>
      <c r="L11" s="824"/>
      <c r="N11" s="628"/>
    </row>
    <row r="12" spans="2:14" s="269" customFormat="1" ht="63" customHeight="1" x14ac:dyDescent="0.2">
      <c r="B12" s="104">
        <v>3</v>
      </c>
      <c r="C12" s="627" t="s">
        <v>137</v>
      </c>
      <c r="D12" s="626">
        <v>1040</v>
      </c>
      <c r="E12" s="625">
        <v>30</v>
      </c>
      <c r="F12" s="625">
        <v>75.400000000000006</v>
      </c>
      <c r="G12" s="625">
        <v>0</v>
      </c>
      <c r="H12" s="624">
        <v>67.87</v>
      </c>
      <c r="I12" s="623"/>
      <c r="J12" s="623">
        <f>SUM(E12:I12)</f>
        <v>173.27</v>
      </c>
      <c r="K12" s="623">
        <f>+D12-J12</f>
        <v>866.73</v>
      </c>
      <c r="L12" s="622"/>
      <c r="M12" s="621"/>
      <c r="N12" s="620"/>
    </row>
    <row r="13" spans="2:14" ht="33" customHeight="1" x14ac:dyDescent="0.2">
      <c r="B13" s="817" t="s">
        <v>136</v>
      </c>
      <c r="C13" s="818"/>
      <c r="D13" s="818"/>
      <c r="E13" s="818"/>
      <c r="F13" s="818"/>
      <c r="G13" s="818"/>
      <c r="H13" s="818"/>
      <c r="I13" s="818"/>
      <c r="J13" s="818"/>
      <c r="K13" s="818"/>
      <c r="L13" s="819"/>
    </row>
    <row r="14" spans="2:14" ht="57" customHeight="1" thickBot="1" x14ac:dyDescent="0.25">
      <c r="B14" s="619">
        <v>4</v>
      </c>
      <c r="C14" s="866" t="s">
        <v>135</v>
      </c>
      <c r="D14" s="695">
        <v>1210</v>
      </c>
      <c r="E14" s="437">
        <v>30</v>
      </c>
      <c r="F14" s="437">
        <v>0</v>
      </c>
      <c r="G14" s="437">
        <v>87.73</v>
      </c>
      <c r="H14" s="867">
        <v>99.41</v>
      </c>
      <c r="I14" s="437">
        <v>0</v>
      </c>
      <c r="J14" s="437">
        <f>SUM(E14:I14)</f>
        <v>217.14</v>
      </c>
      <c r="K14" s="437">
        <f>+D14-J14</f>
        <v>992.86</v>
      </c>
      <c r="L14" s="868"/>
    </row>
    <row r="15" spans="2:14" ht="36" customHeight="1" thickBot="1" x14ac:dyDescent="0.35">
      <c r="B15" s="865" t="s">
        <v>8</v>
      </c>
      <c r="C15" s="869"/>
      <c r="D15" s="532">
        <f t="shared" ref="D15:K15" si="1">+D7+D9</f>
        <v>5650</v>
      </c>
      <c r="E15" s="532">
        <f t="shared" si="1"/>
        <v>102</v>
      </c>
      <c r="F15" s="532">
        <f t="shared" si="1"/>
        <v>321.89999999999998</v>
      </c>
      <c r="G15" s="532">
        <f t="shared" si="1"/>
        <v>87.73</v>
      </c>
      <c r="H15" s="532">
        <f t="shared" si="1"/>
        <v>670.17</v>
      </c>
      <c r="I15" s="532">
        <f t="shared" si="1"/>
        <v>0</v>
      </c>
      <c r="J15" s="532">
        <f t="shared" si="1"/>
        <v>1181.8</v>
      </c>
      <c r="K15" s="532">
        <f t="shared" si="1"/>
        <v>4468.2000000000007</v>
      </c>
      <c r="L15" s="646" t="s">
        <v>57</v>
      </c>
    </row>
    <row r="16" spans="2:14" x14ac:dyDescent="0.2">
      <c r="B16" s="13"/>
      <c r="D16" s="14"/>
      <c r="E16" s="14"/>
      <c r="F16" s="14"/>
      <c r="G16" s="14"/>
      <c r="H16" s="14"/>
      <c r="I16" s="14"/>
      <c r="J16" s="14"/>
      <c r="K16" s="14"/>
      <c r="L16" s="5"/>
    </row>
    <row r="17" spans="2:15" x14ac:dyDescent="0.2">
      <c r="B17" s="13"/>
      <c r="D17" s="14"/>
      <c r="E17" s="14"/>
      <c r="F17" s="14"/>
      <c r="G17" s="14"/>
      <c r="H17" s="14"/>
      <c r="I17" s="14"/>
      <c r="J17" s="14"/>
      <c r="K17" s="14"/>
      <c r="L17" s="5"/>
    </row>
    <row r="18" spans="2:15" x14ac:dyDescent="0.2">
      <c r="B18" s="13"/>
      <c r="D18" s="14"/>
      <c r="E18" s="14"/>
      <c r="F18" s="14"/>
      <c r="G18" s="14"/>
      <c r="H18" s="14"/>
      <c r="I18" s="14"/>
      <c r="J18" s="14"/>
      <c r="K18" s="14"/>
      <c r="L18" s="5"/>
    </row>
    <row r="19" spans="2:15" x14ac:dyDescent="0.2">
      <c r="B19" s="13"/>
      <c r="D19" s="14"/>
      <c r="E19" s="14"/>
      <c r="F19" s="14"/>
      <c r="G19" s="14"/>
      <c r="H19" s="14"/>
      <c r="I19" s="14"/>
      <c r="J19" s="14"/>
      <c r="K19" s="14"/>
      <c r="L19" s="5"/>
    </row>
    <row r="20" spans="2:15" x14ac:dyDescent="0.2">
      <c r="B20" s="13"/>
      <c r="C20" s="5" t="str">
        <f>'UNIDAD JIRIDICA'!C21</f>
        <v>SR. HERNAN JOSE TORRES ROMERO</v>
      </c>
      <c r="D20" s="14"/>
      <c r="E20" s="14"/>
      <c r="F20" s="14" t="str">
        <f>'UNIDAD JIRIDICA'!G21</f>
        <v xml:space="preserve"> LICDO. NAHIN ARNELGE FERRUFINO BENITEZ</v>
      </c>
      <c r="G20" s="14"/>
      <c r="H20" s="14"/>
      <c r="I20" s="14"/>
      <c r="J20" s="14"/>
      <c r="K20" s="14" t="str">
        <f>'UNIDAD JIRIDICA'!L21</f>
        <v>LICDA. GLORIA  ISABEL GONZALEZ</v>
      </c>
      <c r="L20" s="5"/>
    </row>
    <row r="21" spans="2:15" x14ac:dyDescent="0.2">
      <c r="B21" s="13"/>
      <c r="C21" s="5" t="str">
        <f>'UNIDAD JIRIDICA'!C22</f>
        <v>SINDICO MUNICIPAL</v>
      </c>
      <c r="D21" s="14"/>
      <c r="E21" s="14"/>
      <c r="F21" s="14" t="str">
        <f>'UNIDAD JIRIDICA'!G22</f>
        <v>ALCALDE MUNICIPAL</v>
      </c>
      <c r="G21" s="14"/>
      <c r="H21" s="14"/>
      <c r="I21" s="14"/>
      <c r="J21" s="14"/>
      <c r="K21" s="14" t="str">
        <f>'UNIDAD JIRIDICA'!L22</f>
        <v>CONTADORA MUNICIPAL</v>
      </c>
      <c r="L21" s="5"/>
    </row>
    <row r="22" spans="2:15" x14ac:dyDescent="0.2">
      <c r="B22" s="13"/>
      <c r="D22" s="14"/>
      <c r="E22" s="14"/>
      <c r="F22" s="14"/>
      <c r="G22" s="14"/>
      <c r="H22" s="14"/>
      <c r="I22" s="14"/>
      <c r="J22" s="14"/>
      <c r="K22" s="14"/>
      <c r="L22" s="5"/>
    </row>
    <row r="23" spans="2:15" x14ac:dyDescent="0.2">
      <c r="B23" s="13"/>
      <c r="D23" s="14"/>
      <c r="E23" s="14"/>
      <c r="F23" s="14"/>
      <c r="G23" s="14"/>
      <c r="H23" s="14"/>
      <c r="I23" s="14"/>
      <c r="J23" s="14"/>
      <c r="K23" s="14"/>
      <c r="L23" s="5"/>
    </row>
    <row r="24" spans="2:15" x14ac:dyDescent="0.2">
      <c r="B24" s="13"/>
      <c r="D24" s="14"/>
      <c r="E24" s="14"/>
      <c r="F24" s="14"/>
      <c r="G24" s="14"/>
      <c r="H24" s="14"/>
      <c r="I24" s="14"/>
      <c r="J24" s="14"/>
      <c r="K24" s="14"/>
      <c r="L24" s="5"/>
    </row>
    <row r="25" spans="2:15" x14ac:dyDescent="0.2">
      <c r="B25" s="616"/>
      <c r="C25" s="3" t="str">
        <f>'UNIDAD JIRIDICA'!C25</f>
        <v xml:space="preserve">LICDA. CARINA PATRICIA  FLORES </v>
      </c>
      <c r="D25" s="397"/>
      <c r="E25" s="397"/>
      <c r="F25" s="397" t="str">
        <f>'UNIDAD JIRIDICA'!G25</f>
        <v>SR. MARIO ALBERTO DIAZ</v>
      </c>
      <c r="G25" s="397"/>
      <c r="H25" s="397"/>
      <c r="I25" s="397"/>
      <c r="J25" s="397"/>
      <c r="K25" s="397"/>
      <c r="L25" s="3"/>
      <c r="M25" s="3"/>
      <c r="N25" s="3"/>
    </row>
    <row r="26" spans="2:15" s="52" customFormat="1" ht="15.75" x14ac:dyDescent="0.25">
      <c r="C26" s="98" t="str">
        <f>'UNIDAD JIRIDICA'!C26</f>
        <v>JEFA DE DESARROLLO HUMNANO</v>
      </c>
      <c r="D26" s="98"/>
      <c r="E26" s="98"/>
      <c r="F26" s="98" t="str">
        <f>'UNIDAD JIRIDICA'!G26</f>
        <v>TESORERO MUNICIPAL</v>
      </c>
      <c r="M26" s="75"/>
      <c r="N26" s="3"/>
      <c r="O26" s="7"/>
    </row>
    <row r="27" spans="2:15" s="52" customFormat="1" ht="15.75" x14ac:dyDescent="0.25">
      <c r="M27" s="3"/>
      <c r="N27" s="3"/>
      <c r="O27" s="7"/>
    </row>
    <row r="28" spans="2:15" s="52" customFormat="1" ht="15.75" x14ac:dyDescent="0.25">
      <c r="B28" s="706"/>
      <c r="C28" s="617"/>
      <c r="D28" s="75"/>
      <c r="E28" s="75"/>
      <c r="F28" s="75"/>
      <c r="G28" s="143"/>
      <c r="H28" s="143"/>
      <c r="I28" s="75"/>
      <c r="J28" s="75"/>
      <c r="K28" s="616"/>
      <c r="L28" s="616"/>
      <c r="M28" s="616"/>
      <c r="N28" s="616"/>
      <c r="O28" s="7"/>
    </row>
    <row r="29" spans="2:15" x14ac:dyDescent="0.2">
      <c r="B29" s="75"/>
      <c r="C29" s="75"/>
      <c r="D29" s="75"/>
      <c r="E29" s="75"/>
      <c r="F29" s="75"/>
      <c r="G29" s="75"/>
      <c r="H29" s="75"/>
      <c r="I29" s="75"/>
      <c r="L29" s="3"/>
      <c r="M29" s="3"/>
      <c r="N29" s="3"/>
    </row>
    <row r="30" spans="2:15" ht="13.5" customHeight="1" x14ac:dyDescent="0.2">
      <c r="B30" s="75"/>
      <c r="C30" s="75"/>
      <c r="D30" s="75"/>
      <c r="E30" s="75"/>
      <c r="F30" s="75"/>
      <c r="G30" s="75"/>
      <c r="H30" s="3"/>
      <c r="I30" s="3"/>
      <c r="L30" s="3"/>
      <c r="M30" s="3"/>
      <c r="N30" s="3"/>
    </row>
    <row r="31" spans="2:15" ht="26.25" customHeight="1" x14ac:dyDescent="0.25">
      <c r="B31" s="203"/>
      <c r="C31" s="53"/>
      <c r="D31" s="203"/>
      <c r="E31" s="203"/>
      <c r="F31" s="203"/>
      <c r="G31" s="203"/>
      <c r="H31" s="74"/>
      <c r="I31" s="53"/>
      <c r="J31" s="53"/>
      <c r="K31" s="53"/>
      <c r="L31" s="19"/>
    </row>
    <row r="32" spans="2:15" ht="18.75" customHeight="1" x14ac:dyDescent="0.2">
      <c r="B32" s="13"/>
      <c r="F32" s="13"/>
      <c r="G32" s="13"/>
      <c r="L32" s="15"/>
    </row>
    <row r="33" spans="2:12" x14ac:dyDescent="0.2">
      <c r="B33" s="5"/>
      <c r="J33" s="5"/>
      <c r="K33" s="5"/>
    </row>
    <row r="34" spans="2:12" x14ac:dyDescent="0.2">
      <c r="B34" s="5"/>
      <c r="K34" s="5"/>
    </row>
    <row r="35" spans="2:12" x14ac:dyDescent="0.2">
      <c r="B35" s="5"/>
      <c r="K35" s="5"/>
    </row>
    <row r="36" spans="2:12" x14ac:dyDescent="0.2">
      <c r="B36" s="1"/>
      <c r="C36" s="1"/>
      <c r="D36" s="1"/>
      <c r="E36" s="2"/>
      <c r="F36" s="2"/>
      <c r="G36" s="2"/>
      <c r="H36" s="1"/>
      <c r="I36" s="2"/>
      <c r="J36" s="1"/>
      <c r="K36" s="1"/>
      <c r="L36" s="1"/>
    </row>
    <row r="37" spans="2:12" x14ac:dyDescent="0.2">
      <c r="B37" s="1"/>
      <c r="C37" s="1"/>
      <c r="D37" s="1"/>
      <c r="E37" s="2"/>
      <c r="F37" s="5"/>
      <c r="G37" s="5"/>
      <c r="H37" s="1"/>
      <c r="I37" s="5"/>
      <c r="L37" s="1"/>
    </row>
    <row r="38" spans="2:12" x14ac:dyDescent="0.2">
      <c r="B38" s="1"/>
      <c r="C38" s="1"/>
      <c r="D38" s="1"/>
      <c r="E38" s="2"/>
      <c r="F38" s="14"/>
      <c r="G38" s="14"/>
      <c r="H38" s="1"/>
      <c r="I38" s="14"/>
      <c r="L38" s="1"/>
    </row>
    <row r="39" spans="2:12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4">
    <mergeCell ref="B13:L13"/>
    <mergeCell ref="B7:C7"/>
    <mergeCell ref="B9:C9"/>
    <mergeCell ref="B11:L11"/>
  </mergeCells>
  <printOptions horizontalCentered="1"/>
  <pageMargins left="0.59055118110236227" right="0" top="0.19685039370078741" bottom="3.937007874015748E-2" header="0.19685039370078741" footer="0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B5:M27"/>
  <sheetViews>
    <sheetView topLeftCell="A4" zoomScale="75" zoomScaleNormal="75" workbookViewId="0">
      <selection activeCell="D23" sqref="D23"/>
    </sheetView>
  </sheetViews>
  <sheetFormatPr baseColWidth="10" defaultRowHeight="12.75" x14ac:dyDescent="0.2"/>
  <cols>
    <col min="1" max="1" width="6.5703125" style="6" customWidth="1"/>
    <col min="2" max="2" width="4.7109375" style="6" customWidth="1"/>
    <col min="3" max="3" width="13.28515625" style="153" customWidth="1"/>
    <col min="4" max="4" width="16" style="6" customWidth="1"/>
    <col min="5" max="5" width="13.28515625" style="6" customWidth="1"/>
    <col min="6" max="7" width="13.85546875" style="6" customWidth="1"/>
    <col min="8" max="8" width="11.7109375" style="6" customWidth="1"/>
    <col min="9" max="9" width="11.85546875" style="6" customWidth="1"/>
    <col min="10" max="10" width="15.85546875" style="6" customWidth="1"/>
    <col min="11" max="11" width="16.140625" style="6" customWidth="1"/>
    <col min="12" max="12" width="23.5703125" style="6" customWidth="1"/>
    <col min="13" max="16384" width="11.42578125" style="6"/>
  </cols>
  <sheetData>
    <row r="5" spans="2:12" ht="24" customHeight="1" x14ac:dyDescent="0.25">
      <c r="E5" s="733" t="str">
        <f>DESPACHO!D2</f>
        <v>PLANILLA  DE  SUELDO  DEL MES DE ENERO 2020</v>
      </c>
    </row>
    <row r="6" spans="2:12" ht="30" customHeight="1" thickBot="1" x14ac:dyDescent="0.3">
      <c r="B6" s="18"/>
      <c r="C6" s="157"/>
      <c r="D6" s="16"/>
      <c r="E6" s="16"/>
      <c r="F6" s="16"/>
      <c r="G6" s="16"/>
      <c r="H6" s="16"/>
      <c r="I6" s="19"/>
      <c r="J6" s="195"/>
      <c r="K6" s="195"/>
      <c r="L6" s="196"/>
    </row>
    <row r="7" spans="2:12" ht="82.5" customHeight="1" thickBot="1" x14ac:dyDescent="0.25">
      <c r="B7" s="88" t="s">
        <v>13</v>
      </c>
      <c r="C7" s="163" t="s">
        <v>28</v>
      </c>
      <c r="D7" s="90" t="s">
        <v>14</v>
      </c>
      <c r="E7" s="89" t="s">
        <v>15</v>
      </c>
      <c r="F7" s="90" t="s">
        <v>16</v>
      </c>
      <c r="G7" s="85" t="s">
        <v>4</v>
      </c>
      <c r="H7" s="85" t="s">
        <v>0</v>
      </c>
      <c r="I7" s="89" t="s">
        <v>3</v>
      </c>
      <c r="J7" s="90" t="s">
        <v>17</v>
      </c>
      <c r="K7" s="90" t="s">
        <v>18</v>
      </c>
      <c r="L7" s="91" t="s">
        <v>19</v>
      </c>
    </row>
    <row r="8" spans="2:12" ht="23.25" customHeight="1" thickBot="1" x14ac:dyDescent="0.25">
      <c r="B8" s="741" t="s">
        <v>33</v>
      </c>
      <c r="C8" s="742"/>
      <c r="D8" s="742"/>
      <c r="E8" s="742"/>
      <c r="F8" s="742"/>
      <c r="G8" s="742"/>
      <c r="H8" s="742"/>
      <c r="I8" s="742"/>
      <c r="J8" s="742"/>
      <c r="K8" s="742"/>
      <c r="L8" s="737"/>
    </row>
    <row r="9" spans="2:12" ht="47.25" customHeight="1" x14ac:dyDescent="0.2">
      <c r="B9" s="295">
        <v>1</v>
      </c>
      <c r="C9" s="367" t="s">
        <v>126</v>
      </c>
      <c r="D9" s="459">
        <v>410</v>
      </c>
      <c r="E9" s="460">
        <v>12.3</v>
      </c>
      <c r="F9" s="460">
        <v>0</v>
      </c>
      <c r="G9" s="460">
        <v>29.73</v>
      </c>
      <c r="H9" s="460">
        <v>0</v>
      </c>
      <c r="I9" s="460">
        <v>0</v>
      </c>
      <c r="J9" s="461">
        <f>SUM(E9:I9)</f>
        <v>42.03</v>
      </c>
      <c r="K9" s="462">
        <f>+D9-J9</f>
        <v>367.97</v>
      </c>
      <c r="L9" s="442"/>
    </row>
    <row r="10" spans="2:12" ht="47.25" customHeight="1" x14ac:dyDescent="0.2">
      <c r="B10" s="60">
        <v>2</v>
      </c>
      <c r="C10" s="375" t="s">
        <v>107</v>
      </c>
      <c r="D10" s="463">
        <v>580</v>
      </c>
      <c r="E10" s="435">
        <v>17.399999999999999</v>
      </c>
      <c r="F10" s="435">
        <v>0</v>
      </c>
      <c r="G10" s="435">
        <v>0</v>
      </c>
      <c r="H10" s="434">
        <v>43.5</v>
      </c>
      <c r="I10" s="351">
        <v>22.38</v>
      </c>
      <c r="J10" s="434">
        <f>SUM(E10:I10)</f>
        <v>83.28</v>
      </c>
      <c r="K10" s="464">
        <f>+D10-J10</f>
        <v>496.72</v>
      </c>
      <c r="L10" s="442"/>
    </row>
    <row r="11" spans="2:12" ht="47.25" customHeight="1" x14ac:dyDescent="0.2">
      <c r="B11" s="60">
        <v>3</v>
      </c>
      <c r="C11" s="375" t="s">
        <v>38</v>
      </c>
      <c r="D11" s="463">
        <v>475</v>
      </c>
      <c r="E11" s="435">
        <v>14.25</v>
      </c>
      <c r="F11" s="434">
        <v>0</v>
      </c>
      <c r="G11" s="434">
        <v>0</v>
      </c>
      <c r="H11" s="434">
        <v>35.630000000000003</v>
      </c>
      <c r="I11" s="351">
        <v>0</v>
      </c>
      <c r="J11" s="434">
        <f>SUM(E11:I11)</f>
        <v>49.88</v>
      </c>
      <c r="K11" s="464">
        <f>+D11-J11</f>
        <v>425.12</v>
      </c>
      <c r="L11" s="442"/>
    </row>
    <row r="12" spans="2:12" ht="47.25" customHeight="1" x14ac:dyDescent="0.2">
      <c r="B12" s="60">
        <v>4</v>
      </c>
      <c r="C12" s="443" t="s">
        <v>38</v>
      </c>
      <c r="D12" s="465">
        <v>370</v>
      </c>
      <c r="E12" s="466">
        <v>11.1</v>
      </c>
      <c r="F12" s="467">
        <v>26.83</v>
      </c>
      <c r="G12" s="467">
        <v>0</v>
      </c>
      <c r="H12" s="434">
        <v>0</v>
      </c>
      <c r="I12" s="352">
        <v>0</v>
      </c>
      <c r="J12" s="434">
        <f>SUM(E12:I12)</f>
        <v>37.93</v>
      </c>
      <c r="K12" s="464">
        <f>+D12-J12</f>
        <v>332.07</v>
      </c>
      <c r="L12" s="442"/>
    </row>
    <row r="13" spans="2:12" ht="47.25" customHeight="1" thickBot="1" x14ac:dyDescent="0.25">
      <c r="B13" s="100">
        <v>5</v>
      </c>
      <c r="C13" s="308" t="s">
        <v>38</v>
      </c>
      <c r="D13" s="468">
        <v>360</v>
      </c>
      <c r="E13" s="469">
        <v>10.8</v>
      </c>
      <c r="F13" s="469">
        <v>26.1</v>
      </c>
      <c r="G13" s="469">
        <v>0</v>
      </c>
      <c r="H13" s="470">
        <v>0</v>
      </c>
      <c r="I13" s="471">
        <v>0</v>
      </c>
      <c r="J13" s="470">
        <f>SUM(E13:I13)</f>
        <v>36.900000000000006</v>
      </c>
      <c r="K13" s="472">
        <f>+D13-J13</f>
        <v>323.10000000000002</v>
      </c>
      <c r="L13" s="341"/>
    </row>
    <row r="14" spans="2:12" ht="33" customHeight="1" thickBot="1" x14ac:dyDescent="0.3">
      <c r="B14" s="743" t="s">
        <v>8</v>
      </c>
      <c r="C14" s="744"/>
      <c r="D14" s="148">
        <f>SUM(D9:D13)</f>
        <v>2195</v>
      </c>
      <c r="E14" s="148">
        <f>SUM(E9:E13)</f>
        <v>65.850000000000009</v>
      </c>
      <c r="F14" s="148">
        <f>SUM(F9:F13)</f>
        <v>52.93</v>
      </c>
      <c r="G14" s="148">
        <f>SUM(G9:G13)</f>
        <v>29.73</v>
      </c>
      <c r="H14" s="148">
        <f>SUM(H9:H13)</f>
        <v>79.13</v>
      </c>
      <c r="I14" s="148">
        <f>SUM(I9:I13)</f>
        <v>22.38</v>
      </c>
      <c r="J14" s="148">
        <f>SUM(J9:J13)</f>
        <v>250.02</v>
      </c>
      <c r="K14" s="148">
        <f>SUM(K9:K13)</f>
        <v>1944.98</v>
      </c>
      <c r="L14" s="54" t="s">
        <v>70</v>
      </c>
    </row>
    <row r="15" spans="2:12" x14ac:dyDescent="0.2">
      <c r="B15" s="13"/>
      <c r="D15" s="14"/>
      <c r="E15" s="14"/>
      <c r="F15" s="14"/>
      <c r="G15" s="14"/>
      <c r="H15" s="14"/>
      <c r="I15" s="14"/>
      <c r="J15" s="14"/>
      <c r="K15" s="14"/>
      <c r="L15" s="5"/>
    </row>
    <row r="16" spans="2:12" x14ac:dyDescent="0.2">
      <c r="B16" s="13"/>
      <c r="D16" s="14"/>
      <c r="E16" s="14"/>
      <c r="F16" s="14"/>
      <c r="G16" s="14"/>
      <c r="H16" s="14"/>
      <c r="I16" s="14"/>
      <c r="J16" s="14"/>
      <c r="K16" s="14"/>
      <c r="L16" s="5"/>
    </row>
    <row r="17" spans="2:13" x14ac:dyDescent="0.2">
      <c r="B17" s="13"/>
      <c r="D17" s="14"/>
      <c r="E17" s="14"/>
      <c r="F17" s="14"/>
      <c r="G17" s="14"/>
      <c r="H17" s="14"/>
      <c r="I17" s="14"/>
      <c r="J17" s="14"/>
      <c r="K17" s="14"/>
      <c r="L17" s="5"/>
    </row>
    <row r="18" spans="2:13" x14ac:dyDescent="0.2">
      <c r="B18" s="13"/>
      <c r="D18" s="14"/>
      <c r="E18" s="14"/>
      <c r="F18" s="14"/>
      <c r="G18" s="14"/>
      <c r="H18" s="14"/>
      <c r="I18" s="14"/>
      <c r="J18" s="14"/>
      <c r="K18" s="14"/>
      <c r="L18" s="5"/>
    </row>
    <row r="19" spans="2:13" x14ac:dyDescent="0.2">
      <c r="B19" s="13"/>
      <c r="D19" s="14"/>
      <c r="E19" s="14"/>
      <c r="F19" s="14"/>
      <c r="G19" s="14"/>
      <c r="H19" s="14"/>
      <c r="I19" s="14"/>
      <c r="J19" s="14"/>
      <c r="K19" s="14"/>
      <c r="L19" s="5"/>
    </row>
    <row r="20" spans="2:13" x14ac:dyDescent="0.2">
      <c r="B20" s="13"/>
      <c r="C20" s="254" t="str">
        <f>DESPACHO!C18</f>
        <v>SR. HERNAN JOSE TORRES ROMERO</v>
      </c>
      <c r="D20" s="14"/>
      <c r="E20" s="14"/>
      <c r="F20" s="14"/>
      <c r="G20" s="14" t="str">
        <f>DESPACHO!G18</f>
        <v>LICDO. NAHIN ARNELGE FERRUFINO BENITEZ</v>
      </c>
      <c r="H20" s="14"/>
      <c r="I20" s="14"/>
      <c r="J20" s="14"/>
      <c r="K20" s="14"/>
      <c r="L20" s="5"/>
    </row>
    <row r="21" spans="2:13" x14ac:dyDescent="0.2">
      <c r="B21" s="13"/>
      <c r="C21" s="254" t="str">
        <f>DESPACHO!C19</f>
        <v>SINDICO MUNICIPAL</v>
      </c>
      <c r="D21" s="14"/>
      <c r="E21" s="14"/>
      <c r="F21" s="14"/>
      <c r="G21" s="14" t="str">
        <f>DESPACHO!G19</f>
        <v>ALCALDE MUNICIPAL</v>
      </c>
      <c r="H21" s="14"/>
      <c r="I21" s="14"/>
      <c r="J21" s="14"/>
      <c r="K21" s="14"/>
      <c r="L21" s="5"/>
    </row>
    <row r="22" spans="2:13" x14ac:dyDescent="0.2">
      <c r="B22" s="13"/>
      <c r="D22" s="14"/>
      <c r="E22" s="14"/>
      <c r="F22" s="14"/>
      <c r="G22" s="14"/>
      <c r="H22" s="14"/>
      <c r="I22" s="14"/>
      <c r="J22" s="14"/>
      <c r="K22" s="14"/>
      <c r="L22" s="5"/>
    </row>
    <row r="23" spans="2:13" ht="15.75" x14ac:dyDescent="0.25">
      <c r="B23" s="38"/>
      <c r="C23" s="380"/>
      <c r="D23" s="38"/>
      <c r="E23" s="145"/>
      <c r="F23" s="145"/>
      <c r="G23" s="145"/>
      <c r="H23" s="38"/>
      <c r="I23" s="38"/>
      <c r="J23" s="38"/>
      <c r="K23" s="38"/>
      <c r="L23" s="38"/>
      <c r="M23" s="38"/>
    </row>
    <row r="24" spans="2:13" ht="14.25" x14ac:dyDescent="0.2">
      <c r="B24" s="35"/>
      <c r="C24" s="166"/>
      <c r="D24" s="35"/>
      <c r="E24" s="35"/>
      <c r="F24" s="35"/>
      <c r="G24" s="35"/>
      <c r="H24" s="35"/>
      <c r="I24" s="35"/>
      <c r="J24" s="35"/>
      <c r="K24" s="35"/>
      <c r="L24" s="35"/>
    </row>
    <row r="25" spans="2:13" ht="15" x14ac:dyDescent="0.2">
      <c r="B25" s="1"/>
      <c r="C25" s="380"/>
      <c r="D25" s="38"/>
      <c r="E25" s="38"/>
      <c r="F25" s="38"/>
      <c r="G25" s="38"/>
      <c r="H25" s="38"/>
      <c r="I25" s="38"/>
      <c r="J25" s="38"/>
      <c r="K25" s="38"/>
      <c r="L25" s="38"/>
    </row>
    <row r="26" spans="2:13" ht="15.75" x14ac:dyDescent="0.25">
      <c r="B26" s="1"/>
      <c r="C26" s="825" t="str">
        <f>DESPACHO!C23</f>
        <v>LICDA. GLORIA ISABEL GONZALEZ VASQUEZ</v>
      </c>
      <c r="D26" s="38"/>
      <c r="E26" s="38"/>
      <c r="F26" s="38"/>
      <c r="G26" s="145" t="str">
        <f>DESPACHO!G23</f>
        <v>LICDA. CARINA PATRICIA FLORES VASQUEZ</v>
      </c>
      <c r="H26" s="38"/>
      <c r="I26" s="38"/>
      <c r="J26" s="38"/>
      <c r="K26" s="145" t="str">
        <f>DESPACHO!K23</f>
        <v>SR. MARIO ALBERTO DIAZ PAIZ</v>
      </c>
      <c r="L26" s="38"/>
    </row>
    <row r="27" spans="2:13" x14ac:dyDescent="0.2">
      <c r="C27" s="254" t="str">
        <f>DESPACHO!C24</f>
        <v>CONTADORA MUNICIPAL.</v>
      </c>
      <c r="G27" s="5" t="str">
        <f>DESPACHO!G24</f>
        <v>JEFE DE DESARROLLO HUMANO</v>
      </c>
      <c r="K27" s="5" t="str">
        <f>DESPACHO!K24</f>
        <v>TESORERO MUNICIPAL</v>
      </c>
    </row>
  </sheetData>
  <mergeCells count="2">
    <mergeCell ref="B8:L8"/>
    <mergeCell ref="B14:C14"/>
  </mergeCells>
  <printOptions horizontalCentered="1"/>
  <pageMargins left="0" right="0" top="0.78740157480314965" bottom="0.19685039370078741" header="0.19685039370078741" footer="0"/>
  <pageSetup paperSize="5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B3:K34"/>
  <sheetViews>
    <sheetView zoomScale="66" zoomScaleNormal="66" zoomScaleSheetLayoutView="100" zoomScalePageLayoutView="85" workbookViewId="0">
      <selection activeCell="D21" sqref="D21"/>
    </sheetView>
  </sheetViews>
  <sheetFormatPr baseColWidth="10" defaultRowHeight="12.75" x14ac:dyDescent="0.2"/>
  <cols>
    <col min="1" max="1" width="2.28515625" style="6" customWidth="1"/>
    <col min="2" max="2" width="5.140625" style="6" customWidth="1"/>
    <col min="3" max="3" width="17.28515625" style="153" customWidth="1"/>
    <col min="4" max="4" width="15.85546875" style="6" customWidth="1"/>
    <col min="5" max="5" width="14.28515625" style="6" customWidth="1"/>
    <col min="6" max="7" width="13.42578125" style="6" customWidth="1"/>
    <col min="8" max="8" width="12.5703125" style="153" customWidth="1"/>
    <col min="9" max="9" width="17.7109375" style="6" customWidth="1"/>
    <col min="10" max="10" width="16.7109375" style="6" customWidth="1"/>
    <col min="11" max="11" width="16.5703125" style="6" customWidth="1"/>
    <col min="12" max="16384" width="11.42578125" style="6"/>
  </cols>
  <sheetData>
    <row r="3" spans="2:11" ht="24" customHeight="1" x14ac:dyDescent="0.25">
      <c r="D3" s="733" t="str">
        <f>DESPACHO!D2</f>
        <v>PLANILLA  DE  SUELDO  DEL MES DE ENERO 2020</v>
      </c>
    </row>
    <row r="4" spans="2:11" ht="16.5" thickBot="1" x14ac:dyDescent="0.3">
      <c r="B4" s="116"/>
      <c r="C4" s="257"/>
      <c r="D4" s="52"/>
      <c r="E4" s="52"/>
      <c r="F4" s="52"/>
      <c r="G4" s="52"/>
      <c r="H4" s="154"/>
      <c r="I4" s="66"/>
      <c r="J4" s="68"/>
      <c r="K4" s="52"/>
    </row>
    <row r="5" spans="2:11" ht="75.75" customHeight="1" thickBot="1" x14ac:dyDescent="0.25">
      <c r="B5" s="611" t="s">
        <v>13</v>
      </c>
      <c r="C5" s="264" t="s">
        <v>1</v>
      </c>
      <c r="D5" s="265" t="s">
        <v>21</v>
      </c>
      <c r="E5" s="265" t="s">
        <v>2</v>
      </c>
      <c r="F5" s="265" t="s">
        <v>16</v>
      </c>
      <c r="G5" s="265" t="s">
        <v>22</v>
      </c>
      <c r="H5" s="264" t="s">
        <v>3</v>
      </c>
      <c r="I5" s="265" t="s">
        <v>23</v>
      </c>
      <c r="J5" s="265" t="s">
        <v>18</v>
      </c>
      <c r="K5" s="266" t="s">
        <v>24</v>
      </c>
    </row>
    <row r="6" spans="2:11" ht="22.5" customHeight="1" thickBot="1" x14ac:dyDescent="0.25">
      <c r="B6" s="750" t="s">
        <v>27</v>
      </c>
      <c r="C6" s="751"/>
      <c r="D6" s="751"/>
      <c r="E6" s="751"/>
      <c r="F6" s="751"/>
      <c r="G6" s="751"/>
      <c r="H6" s="751"/>
      <c r="I6" s="751"/>
      <c r="J6" s="751"/>
      <c r="K6" s="752"/>
    </row>
    <row r="7" spans="2:11" ht="55.5" customHeight="1" x14ac:dyDescent="0.3">
      <c r="B7" s="188">
        <v>1</v>
      </c>
      <c r="C7" s="506" t="s">
        <v>47</v>
      </c>
      <c r="D7" s="507">
        <v>940</v>
      </c>
      <c r="E7" s="508">
        <v>28.2</v>
      </c>
      <c r="F7" s="509">
        <v>68.150000000000006</v>
      </c>
      <c r="G7" s="510" t="s">
        <v>65</v>
      </c>
      <c r="H7" s="508">
        <v>54.84</v>
      </c>
      <c r="I7" s="508">
        <f>SUM(E7:H7)</f>
        <v>151.19</v>
      </c>
      <c r="J7" s="508">
        <f>D7-I7</f>
        <v>788.81</v>
      </c>
      <c r="K7" s="189"/>
    </row>
    <row r="8" spans="2:11" ht="61.5" customHeight="1" x14ac:dyDescent="0.3">
      <c r="B8" s="186">
        <v>2</v>
      </c>
      <c r="C8" s="511" t="s">
        <v>109</v>
      </c>
      <c r="D8" s="492">
        <v>725</v>
      </c>
      <c r="E8" s="512">
        <v>21.75</v>
      </c>
      <c r="F8" s="610" t="s">
        <v>66</v>
      </c>
      <c r="G8" s="513">
        <v>52.56</v>
      </c>
      <c r="H8" s="496">
        <v>35.54</v>
      </c>
      <c r="I8" s="508">
        <f>SUM(E8:H8)</f>
        <v>109.85</v>
      </c>
      <c r="J8" s="508">
        <f>D8-I8</f>
        <v>615.15</v>
      </c>
      <c r="K8" s="187"/>
    </row>
    <row r="9" spans="2:11" ht="36" customHeight="1" thickBot="1" x14ac:dyDescent="0.35">
      <c r="B9" s="184">
        <v>3</v>
      </c>
      <c r="C9" s="514" t="s">
        <v>85</v>
      </c>
      <c r="D9" s="515">
        <v>350</v>
      </c>
      <c r="E9" s="516">
        <v>10.5</v>
      </c>
      <c r="F9" s="509">
        <v>25.38</v>
      </c>
      <c r="G9" s="517">
        <v>0</v>
      </c>
      <c r="H9" s="518">
        <v>0</v>
      </c>
      <c r="I9" s="508">
        <f>SUM(E9:H9)</f>
        <v>35.879999999999995</v>
      </c>
      <c r="J9" s="508">
        <f>D9-I9</f>
        <v>314.12</v>
      </c>
      <c r="K9" s="185"/>
    </row>
    <row r="10" spans="2:11" ht="23.25" customHeight="1" thickBot="1" x14ac:dyDescent="0.25">
      <c r="B10" s="745" t="s">
        <v>35</v>
      </c>
      <c r="C10" s="746"/>
      <c r="D10" s="746"/>
      <c r="E10" s="746"/>
      <c r="F10" s="746"/>
      <c r="G10" s="746"/>
      <c r="H10" s="746"/>
      <c r="I10" s="746"/>
      <c r="J10" s="746"/>
      <c r="K10" s="747"/>
    </row>
    <row r="11" spans="2:11" ht="41.25" customHeight="1" x14ac:dyDescent="0.2">
      <c r="B11" s="381">
        <v>4</v>
      </c>
      <c r="C11" s="486" t="s">
        <v>94</v>
      </c>
      <c r="D11" s="487">
        <v>940</v>
      </c>
      <c r="E11" s="488">
        <v>28.2</v>
      </c>
      <c r="F11" s="488">
        <v>0</v>
      </c>
      <c r="G11" s="488">
        <v>68.150000000000006</v>
      </c>
      <c r="H11" s="489">
        <v>54.84</v>
      </c>
      <c r="I11" s="490">
        <f t="shared" ref="I11:I17" si="0">SUM(E11:H11)</f>
        <v>151.19</v>
      </c>
      <c r="J11" s="490">
        <f t="shared" ref="J11:J17" si="1">D11-I11</f>
        <v>788.81</v>
      </c>
      <c r="K11" s="284"/>
    </row>
    <row r="12" spans="2:11" ht="47.25" customHeight="1" x14ac:dyDescent="0.3">
      <c r="B12" s="303">
        <v>5</v>
      </c>
      <c r="C12" s="491" t="s">
        <v>83</v>
      </c>
      <c r="D12" s="492">
        <v>400</v>
      </c>
      <c r="E12" s="493">
        <v>12</v>
      </c>
      <c r="F12" s="494">
        <v>29</v>
      </c>
      <c r="G12" s="495">
        <v>0</v>
      </c>
      <c r="H12" s="455">
        <v>0</v>
      </c>
      <c r="I12" s="496">
        <f t="shared" si="0"/>
        <v>41</v>
      </c>
      <c r="J12" s="496">
        <f t="shared" si="1"/>
        <v>359</v>
      </c>
      <c r="K12" s="204"/>
    </row>
    <row r="13" spans="2:11" ht="39" customHeight="1" x14ac:dyDescent="0.3">
      <c r="B13" s="186">
        <v>6</v>
      </c>
      <c r="C13" s="491" t="s">
        <v>85</v>
      </c>
      <c r="D13" s="492">
        <v>480</v>
      </c>
      <c r="E13" s="493">
        <v>14.4</v>
      </c>
      <c r="F13" s="494">
        <v>34.799999999999997</v>
      </c>
      <c r="G13" s="495">
        <v>0</v>
      </c>
      <c r="H13" s="455">
        <v>0</v>
      </c>
      <c r="I13" s="496">
        <f t="shared" si="0"/>
        <v>49.199999999999996</v>
      </c>
      <c r="J13" s="496">
        <f t="shared" si="1"/>
        <v>430.8</v>
      </c>
      <c r="K13" s="204"/>
    </row>
    <row r="14" spans="2:11" ht="45.75" customHeight="1" x14ac:dyDescent="0.3">
      <c r="B14" s="186">
        <v>7</v>
      </c>
      <c r="C14" s="497" t="s">
        <v>53</v>
      </c>
      <c r="D14" s="498">
        <v>350</v>
      </c>
      <c r="E14" s="499">
        <v>10.5</v>
      </c>
      <c r="F14" s="494">
        <v>25.38</v>
      </c>
      <c r="G14" s="495">
        <v>0</v>
      </c>
      <c r="H14" s="455">
        <v>0</v>
      </c>
      <c r="I14" s="496">
        <f t="shared" si="0"/>
        <v>35.879999999999995</v>
      </c>
      <c r="J14" s="496">
        <f t="shared" si="1"/>
        <v>314.12</v>
      </c>
      <c r="K14" s="204"/>
    </row>
    <row r="15" spans="2:11" ht="41.25" customHeight="1" x14ac:dyDescent="0.3">
      <c r="B15" s="186">
        <v>8</v>
      </c>
      <c r="C15" s="497" t="s">
        <v>53</v>
      </c>
      <c r="D15" s="492">
        <v>350</v>
      </c>
      <c r="E15" s="499">
        <v>10.5</v>
      </c>
      <c r="F15" s="494">
        <v>25.38</v>
      </c>
      <c r="G15" s="495">
        <v>0</v>
      </c>
      <c r="H15" s="455">
        <v>0</v>
      </c>
      <c r="I15" s="496">
        <f t="shared" si="0"/>
        <v>35.879999999999995</v>
      </c>
      <c r="J15" s="496">
        <f t="shared" si="1"/>
        <v>314.12</v>
      </c>
      <c r="K15" s="204"/>
    </row>
    <row r="16" spans="2:11" ht="41.25" customHeight="1" x14ac:dyDescent="0.3">
      <c r="B16" s="186">
        <v>9</v>
      </c>
      <c r="C16" s="491" t="s">
        <v>83</v>
      </c>
      <c r="D16" s="492">
        <v>360</v>
      </c>
      <c r="E16" s="499">
        <v>10.8</v>
      </c>
      <c r="F16" s="494">
        <v>26.1</v>
      </c>
      <c r="G16" s="495">
        <v>0</v>
      </c>
      <c r="H16" s="455">
        <v>0</v>
      </c>
      <c r="I16" s="496">
        <f t="shared" si="0"/>
        <v>36.900000000000006</v>
      </c>
      <c r="J16" s="496">
        <f t="shared" si="1"/>
        <v>323.10000000000002</v>
      </c>
      <c r="K16" s="204"/>
    </row>
    <row r="17" spans="2:11" ht="41.25" customHeight="1" thickBot="1" x14ac:dyDescent="0.35">
      <c r="B17" s="302">
        <v>10</v>
      </c>
      <c r="C17" s="500" t="s">
        <v>83</v>
      </c>
      <c r="D17" s="501">
        <v>380</v>
      </c>
      <c r="E17" s="502">
        <v>11.4</v>
      </c>
      <c r="F17" s="502">
        <v>0</v>
      </c>
      <c r="G17" s="503">
        <v>27.55</v>
      </c>
      <c r="H17" s="504">
        <v>0</v>
      </c>
      <c r="I17" s="505">
        <f t="shared" si="0"/>
        <v>38.950000000000003</v>
      </c>
      <c r="J17" s="505">
        <f t="shared" si="1"/>
        <v>341.05</v>
      </c>
      <c r="K17" s="285"/>
    </row>
    <row r="18" spans="2:11" ht="41.25" customHeight="1" thickBot="1" x14ac:dyDescent="0.25">
      <c r="B18" s="748" t="s">
        <v>8</v>
      </c>
      <c r="C18" s="749"/>
      <c r="D18" s="519">
        <f>SUM(D7:D17)</f>
        <v>5275</v>
      </c>
      <c r="E18" s="519">
        <f>SUM(E7:E17)</f>
        <v>158.25000000000003</v>
      </c>
      <c r="F18" s="519">
        <f>SUM(F7:F17)</f>
        <v>234.18999999999997</v>
      </c>
      <c r="G18" s="519">
        <f>SUM(G7:G17)</f>
        <v>148.26000000000002</v>
      </c>
      <c r="H18" s="519">
        <f>SUM(H7:H17)</f>
        <v>145.22</v>
      </c>
      <c r="I18" s="519">
        <f>SUM(I7:I17)</f>
        <v>685.92</v>
      </c>
      <c r="J18" s="519">
        <f>SUM(J7:J17)</f>
        <v>4589.08</v>
      </c>
      <c r="K18" s="299" t="s">
        <v>69</v>
      </c>
    </row>
    <row r="19" spans="2:11" ht="15.75" x14ac:dyDescent="0.2">
      <c r="B19" s="51"/>
      <c r="C19" s="258"/>
      <c r="D19" s="70"/>
      <c r="E19" s="70"/>
      <c r="F19" s="70"/>
      <c r="G19" s="70"/>
      <c r="H19" s="155"/>
      <c r="I19" s="70"/>
      <c r="J19" s="70"/>
      <c r="K19" s="69"/>
    </row>
    <row r="20" spans="2:11" ht="15.75" x14ac:dyDescent="0.2">
      <c r="B20" s="51"/>
      <c r="C20" s="258"/>
      <c r="D20" s="70"/>
      <c r="E20" s="70"/>
      <c r="F20" s="70"/>
      <c r="G20" s="70"/>
      <c r="H20" s="155"/>
      <c r="I20" s="70"/>
      <c r="J20" s="70"/>
      <c r="K20" s="69" t="s">
        <v>52</v>
      </c>
    </row>
    <row r="21" spans="2:11" ht="15.75" x14ac:dyDescent="0.2">
      <c r="B21" s="51"/>
      <c r="C21" s="258"/>
      <c r="D21" s="70"/>
      <c r="E21" s="70"/>
      <c r="F21" s="70"/>
      <c r="G21" s="70"/>
      <c r="H21" s="155"/>
      <c r="I21" s="70"/>
      <c r="J21" s="70"/>
      <c r="K21" s="69"/>
    </row>
    <row r="22" spans="2:11" ht="15.75" x14ac:dyDescent="0.2">
      <c r="B22" s="51"/>
      <c r="C22" s="258" t="str">
        <f>'GERENCIA GRAL'!C20</f>
        <v>SR. HERNAN JOSE TORRES ROMERO</v>
      </c>
      <c r="D22" s="70"/>
      <c r="E22" s="70"/>
      <c r="F22" s="70"/>
      <c r="G22" s="70"/>
      <c r="H22" s="155" t="str">
        <f>'GERENCIA GRAL'!G20</f>
        <v>LICDO. NAHIN ARNELGE FERRUFINO BENITEZ</v>
      </c>
      <c r="I22" s="70"/>
      <c r="J22" s="70"/>
      <c r="K22" s="69"/>
    </row>
    <row r="23" spans="2:11" ht="15.75" x14ac:dyDescent="0.2">
      <c r="B23" s="51"/>
      <c r="C23" s="258" t="str">
        <f>'GERENCIA GRAL'!C21</f>
        <v>SINDICO MUNICIPAL</v>
      </c>
      <c r="D23" s="70"/>
      <c r="E23" s="70"/>
      <c r="F23" s="70"/>
      <c r="G23" s="70"/>
      <c r="H23" s="155" t="str">
        <f>'GERENCIA GRAL'!G21</f>
        <v>ALCALDE MUNICIPAL</v>
      </c>
      <c r="I23" s="70"/>
      <c r="J23" s="70"/>
      <c r="K23" s="69"/>
    </row>
    <row r="24" spans="2:11" ht="15.75" x14ac:dyDescent="0.2">
      <c r="B24" s="51"/>
      <c r="C24" s="258"/>
      <c r="D24" s="70"/>
      <c r="E24" s="70"/>
      <c r="F24" s="70"/>
      <c r="G24" s="70"/>
      <c r="H24" s="155"/>
      <c r="I24" s="70"/>
      <c r="J24" s="70"/>
      <c r="K24" s="69"/>
    </row>
    <row r="25" spans="2:11" ht="15.75" x14ac:dyDescent="0.2">
      <c r="B25" s="51"/>
      <c r="C25" s="258"/>
      <c r="D25" s="70"/>
      <c r="E25" s="70"/>
      <c r="F25" s="70"/>
      <c r="G25" s="70"/>
      <c r="H25" s="155"/>
      <c r="I25" s="70"/>
      <c r="J25" s="70"/>
      <c r="K25" s="69"/>
    </row>
    <row r="26" spans="2:11" ht="15.75" x14ac:dyDescent="0.2">
      <c r="B26" s="51"/>
      <c r="C26" s="258"/>
      <c r="D26" s="70"/>
      <c r="E26" s="70"/>
      <c r="F26" s="70"/>
      <c r="G26" s="70"/>
      <c r="H26" s="155"/>
      <c r="I26" s="70"/>
      <c r="J26" s="70"/>
      <c r="K26" s="69"/>
    </row>
    <row r="27" spans="2:11" x14ac:dyDescent="0.2">
      <c r="B27" s="17"/>
      <c r="C27" s="156"/>
      <c r="D27" s="17"/>
      <c r="E27" s="17"/>
      <c r="F27" s="17"/>
      <c r="G27" s="17"/>
      <c r="H27" s="156"/>
      <c r="I27" s="17"/>
      <c r="J27" s="17"/>
      <c r="K27" s="17"/>
    </row>
    <row r="28" spans="2:11" ht="15.75" x14ac:dyDescent="0.25">
      <c r="C28" s="254" t="str">
        <f>'GERENCIA GRAL'!C26</f>
        <v>LICDA. GLORIA ISABEL GONZALEZ VASQUEZ</v>
      </c>
      <c r="D28" s="5"/>
      <c r="H28" s="254" t="str">
        <f>'GERENCIA GRAL'!G26</f>
        <v>LICDA. CARINA PATRICIA FLORES VASQUEZ</v>
      </c>
      <c r="I28" s="98"/>
    </row>
    <row r="29" spans="2:11" ht="15.75" x14ac:dyDescent="0.25">
      <c r="C29" s="254" t="str">
        <f>'GERENCIA GRAL'!C27</f>
        <v>CONTADORA MUNICIPAL.</v>
      </c>
      <c r="D29" s="5"/>
      <c r="H29" s="254" t="str">
        <f>'GERENCIA GRAL'!G27</f>
        <v>JEFE DE DESARROLLO HUMANO</v>
      </c>
      <c r="I29" s="98"/>
    </row>
    <row r="33" spans="5:5" x14ac:dyDescent="0.2">
      <c r="E33" s="5" t="str">
        <f>'GERENCIA GRAL'!K26</f>
        <v>SR. MARIO ALBERTO DIAZ PAIZ</v>
      </c>
    </row>
    <row r="34" spans="5:5" x14ac:dyDescent="0.2">
      <c r="E34" s="5" t="str">
        <f>'GERENCIA GRAL'!K27</f>
        <v>TESORERO MUNICIPAL</v>
      </c>
    </row>
  </sheetData>
  <mergeCells count="3">
    <mergeCell ref="B10:K10"/>
    <mergeCell ref="B18:C18"/>
    <mergeCell ref="B6:K6"/>
  </mergeCells>
  <printOptions horizontalCentered="1"/>
  <pageMargins left="0.39370078740157483" right="0.23622047244094491" top="0.35433070866141736" bottom="0.35433070866141736" header="0.11811023622047245" footer="0"/>
  <pageSetup paperSize="5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2:M31"/>
  <sheetViews>
    <sheetView topLeftCell="A7" zoomScale="68" zoomScaleNormal="68" workbookViewId="0">
      <pane xSplit="28320" topLeftCell="AD1"/>
      <selection activeCell="D25" sqref="D25"/>
      <selection pane="topRight" activeCell="AD1" sqref="AD1"/>
    </sheetView>
  </sheetViews>
  <sheetFormatPr baseColWidth="10" defaultRowHeight="12.75" x14ac:dyDescent="0.2"/>
  <cols>
    <col min="1" max="1" width="1.7109375" style="6" customWidth="1"/>
    <col min="2" max="2" width="4.7109375" style="6" customWidth="1"/>
    <col min="3" max="3" width="16.28515625" style="153" customWidth="1"/>
    <col min="4" max="4" width="15.28515625" style="6" customWidth="1"/>
    <col min="5" max="5" width="13.28515625" style="6" customWidth="1"/>
    <col min="6" max="6" width="12.5703125" style="6" customWidth="1"/>
    <col min="7" max="7" width="12.7109375" style="6" customWidth="1"/>
    <col min="8" max="8" width="12.85546875" style="6" customWidth="1"/>
    <col min="9" max="9" width="16.5703125" style="6" customWidth="1"/>
    <col min="10" max="10" width="15.85546875" style="6" customWidth="1"/>
    <col min="11" max="11" width="21.42578125" style="6" customWidth="1"/>
    <col min="12" max="16384" width="11.42578125" style="6"/>
  </cols>
  <sheetData>
    <row r="2" spans="2:13" ht="25.5" customHeight="1" x14ac:dyDescent="0.25">
      <c r="D2" s="733" t="str">
        <f>CONTATBILIDAD!D3</f>
        <v>PLANILLA  DE  SUELDO  DEL MES DE ENERO 2020</v>
      </c>
    </row>
    <row r="4" spans="2:13" ht="15.75" thickBot="1" x14ac:dyDescent="0.3">
      <c r="B4" s="18"/>
      <c r="C4" s="157"/>
      <c r="D4" s="16"/>
      <c r="E4" s="16"/>
      <c r="F4" s="16"/>
      <c r="G4" s="16"/>
      <c r="H4" s="19"/>
      <c r="I4" s="19"/>
      <c r="J4" s="19"/>
      <c r="K4" s="19"/>
    </row>
    <row r="5" spans="2:13" ht="100.5" customHeight="1" thickBot="1" x14ac:dyDescent="0.25">
      <c r="B5" s="88" t="s">
        <v>13</v>
      </c>
      <c r="C5" s="163" t="s">
        <v>28</v>
      </c>
      <c r="D5" s="237" t="s">
        <v>14</v>
      </c>
      <c r="E5" s="238" t="s">
        <v>15</v>
      </c>
      <c r="F5" s="237" t="s">
        <v>16</v>
      </c>
      <c r="G5" s="239" t="s">
        <v>55</v>
      </c>
      <c r="H5" s="238" t="s">
        <v>3</v>
      </c>
      <c r="I5" s="237" t="s">
        <v>17</v>
      </c>
      <c r="J5" s="237" t="s">
        <v>18</v>
      </c>
      <c r="K5" s="240" t="s">
        <v>19</v>
      </c>
    </row>
    <row r="6" spans="2:13" ht="15.75" customHeight="1" thickBot="1" x14ac:dyDescent="0.25">
      <c r="B6" s="753" t="s">
        <v>39</v>
      </c>
      <c r="C6" s="754"/>
      <c r="D6" s="754"/>
      <c r="E6" s="754"/>
      <c r="F6" s="754"/>
      <c r="G6" s="754"/>
      <c r="H6" s="754"/>
      <c r="I6" s="754"/>
      <c r="J6" s="754"/>
      <c r="K6" s="755"/>
    </row>
    <row r="7" spans="2:13" ht="60.75" customHeight="1" x14ac:dyDescent="0.2">
      <c r="B7" s="295">
        <v>1</v>
      </c>
      <c r="C7" s="475" t="s">
        <v>124</v>
      </c>
      <c r="D7" s="697">
        <v>600</v>
      </c>
      <c r="E7" s="698">
        <v>18</v>
      </c>
      <c r="F7" s="698">
        <v>0</v>
      </c>
      <c r="G7" s="699">
        <v>43.5</v>
      </c>
      <c r="H7" s="700">
        <v>24.32</v>
      </c>
      <c r="I7" s="461">
        <f>SUM(E7:H7)</f>
        <v>85.82</v>
      </c>
      <c r="J7" s="461">
        <f>D7-I7</f>
        <v>514.18000000000006</v>
      </c>
      <c r="K7" s="701"/>
    </row>
    <row r="8" spans="2:13" ht="49.5" customHeight="1" x14ac:dyDescent="0.2">
      <c r="B8" s="150">
        <v>2</v>
      </c>
      <c r="C8" s="473" t="s">
        <v>53</v>
      </c>
      <c r="D8" s="437">
        <v>425</v>
      </c>
      <c r="E8" s="437">
        <v>12.75</v>
      </c>
      <c r="F8" s="437">
        <v>30.81</v>
      </c>
      <c r="G8" s="474">
        <v>0</v>
      </c>
      <c r="H8" s="474">
        <v>0</v>
      </c>
      <c r="I8" s="696">
        <f>SUM(E8:H8)</f>
        <v>43.56</v>
      </c>
      <c r="J8" s="436">
        <f>D8-I8</f>
        <v>381.44</v>
      </c>
      <c r="K8" s="201"/>
    </row>
    <row r="9" spans="2:13" ht="49.5" customHeight="1" thickBot="1" x14ac:dyDescent="0.25">
      <c r="B9" s="100">
        <v>3</v>
      </c>
      <c r="C9" s="702" t="s">
        <v>85</v>
      </c>
      <c r="D9" s="471">
        <v>315</v>
      </c>
      <c r="E9" s="471">
        <v>9.4499999999999993</v>
      </c>
      <c r="F9" s="471">
        <v>0</v>
      </c>
      <c r="G9" s="484">
        <v>22.84</v>
      </c>
      <c r="H9" s="484">
        <v>0</v>
      </c>
      <c r="I9" s="470">
        <f>SUM(E9:H9)</f>
        <v>32.29</v>
      </c>
      <c r="J9" s="470">
        <f>D9-I9</f>
        <v>282.70999999999998</v>
      </c>
      <c r="K9" s="101"/>
    </row>
    <row r="10" spans="2:13" ht="24.75" customHeight="1" thickBot="1" x14ac:dyDescent="0.25">
      <c r="B10" s="756" t="s">
        <v>42</v>
      </c>
      <c r="C10" s="757"/>
      <c r="D10" s="757"/>
      <c r="E10" s="757"/>
      <c r="F10" s="757"/>
      <c r="G10" s="757"/>
      <c r="H10" s="757"/>
      <c r="I10" s="757"/>
      <c r="J10" s="757"/>
      <c r="K10" s="758"/>
      <c r="L10" s="202"/>
      <c r="M10" s="202"/>
    </row>
    <row r="11" spans="2:13" ht="44.25" customHeight="1" x14ac:dyDescent="0.2">
      <c r="B11" s="342">
        <v>4</v>
      </c>
      <c r="C11" s="475" t="s">
        <v>96</v>
      </c>
      <c r="D11" s="476">
        <v>1140</v>
      </c>
      <c r="E11" s="477">
        <v>30</v>
      </c>
      <c r="F11" s="477">
        <v>82.65</v>
      </c>
      <c r="G11" s="459">
        <v>0</v>
      </c>
      <c r="H11" s="459">
        <v>86.42</v>
      </c>
      <c r="I11" s="461">
        <f>SUM(E11:H11)</f>
        <v>199.07</v>
      </c>
      <c r="J11" s="461">
        <f>D11-I11</f>
        <v>940.93000000000006</v>
      </c>
      <c r="K11" s="343"/>
      <c r="L11" s="202"/>
      <c r="M11" s="202"/>
    </row>
    <row r="12" spans="2:13" ht="49.5" customHeight="1" x14ac:dyDescent="0.2">
      <c r="B12" s="60">
        <v>5</v>
      </c>
      <c r="C12" s="478" t="s">
        <v>108</v>
      </c>
      <c r="D12" s="479">
        <v>515</v>
      </c>
      <c r="E12" s="351">
        <v>15.45</v>
      </c>
      <c r="F12" s="351">
        <v>37.340000000000003</v>
      </c>
      <c r="G12" s="463">
        <v>0</v>
      </c>
      <c r="H12" s="463">
        <v>0</v>
      </c>
      <c r="I12" s="434">
        <f>SUM(E12:H12)</f>
        <v>52.790000000000006</v>
      </c>
      <c r="J12" s="434">
        <f>D12-I12</f>
        <v>462.21</v>
      </c>
      <c r="K12" s="177"/>
    </row>
    <row r="13" spans="2:13" ht="71.25" customHeight="1" x14ac:dyDescent="0.2">
      <c r="B13" s="150">
        <v>6</v>
      </c>
      <c r="C13" s="480" t="s">
        <v>108</v>
      </c>
      <c r="D13" s="353">
        <v>430</v>
      </c>
      <c r="E13" s="352">
        <v>12.9</v>
      </c>
      <c r="F13" s="352">
        <v>0</v>
      </c>
      <c r="G13" s="352">
        <v>31.18</v>
      </c>
      <c r="H13" s="463">
        <v>0</v>
      </c>
      <c r="I13" s="434">
        <f>SUM(E13:H13)</f>
        <v>44.08</v>
      </c>
      <c r="J13" s="434">
        <f>D13-I13</f>
        <v>385.92</v>
      </c>
      <c r="K13" s="177"/>
    </row>
    <row r="14" spans="2:13" ht="71.25" customHeight="1" x14ac:dyDescent="0.2">
      <c r="B14" s="150">
        <v>7</v>
      </c>
      <c r="C14" s="694" t="s">
        <v>108</v>
      </c>
      <c r="D14" s="695">
        <v>430</v>
      </c>
      <c r="E14" s="437">
        <v>12.9</v>
      </c>
      <c r="F14" s="437">
        <v>0</v>
      </c>
      <c r="G14" s="437">
        <v>31.18</v>
      </c>
      <c r="H14" s="474">
        <v>0</v>
      </c>
      <c r="I14" s="436">
        <f>SUM(E14:H14)</f>
        <v>44.08</v>
      </c>
      <c r="J14" s="436">
        <f>D14-I14</f>
        <v>385.92</v>
      </c>
      <c r="K14" s="201"/>
    </row>
    <row r="15" spans="2:13" ht="49.5" customHeight="1" thickBot="1" x14ac:dyDescent="0.25">
      <c r="B15" s="100">
        <v>8</v>
      </c>
      <c r="C15" s="481" t="s">
        <v>85</v>
      </c>
      <c r="D15" s="482">
        <v>410</v>
      </c>
      <c r="E15" s="483">
        <v>12.3</v>
      </c>
      <c r="F15" s="483">
        <v>29.73</v>
      </c>
      <c r="G15" s="484">
        <v>0</v>
      </c>
      <c r="H15" s="484">
        <v>0</v>
      </c>
      <c r="I15" s="470">
        <f>SUM(E15:H15)</f>
        <v>42.03</v>
      </c>
      <c r="J15" s="470">
        <f>D15-I15</f>
        <v>367.97</v>
      </c>
      <c r="K15" s="101"/>
    </row>
    <row r="16" spans="2:13" ht="33" customHeight="1" thickBot="1" x14ac:dyDescent="0.25">
      <c r="B16" s="738" t="s">
        <v>8</v>
      </c>
      <c r="C16" s="739"/>
      <c r="D16" s="485">
        <f>SUM(D7:D15)</f>
        <v>4265</v>
      </c>
      <c r="E16" s="485">
        <f>SUM(E7:E15)</f>
        <v>123.75000000000001</v>
      </c>
      <c r="F16" s="485">
        <f>SUM(F7:F15)</f>
        <v>180.53</v>
      </c>
      <c r="G16" s="485">
        <f>SUM(G7:G15)</f>
        <v>128.70000000000002</v>
      </c>
      <c r="H16" s="485">
        <f>SUM(H7:H15)</f>
        <v>110.74000000000001</v>
      </c>
      <c r="I16" s="485">
        <f>SUM(I7:I15)</f>
        <v>543.72</v>
      </c>
      <c r="J16" s="485">
        <f>SUM(J7:J15)</f>
        <v>3721.2800000000007</v>
      </c>
      <c r="K16" s="275" t="s">
        <v>70</v>
      </c>
    </row>
    <row r="17" spans="2:11" x14ac:dyDescent="0.2">
      <c r="B17" s="13"/>
      <c r="D17" s="14"/>
      <c r="E17" s="14"/>
      <c r="F17" s="14"/>
      <c r="G17" s="14"/>
      <c r="H17" s="14"/>
      <c r="I17" s="14"/>
      <c r="J17" s="14"/>
      <c r="K17" s="5"/>
    </row>
    <row r="18" spans="2:11" x14ac:dyDescent="0.2">
      <c r="B18" s="13"/>
      <c r="D18" s="14"/>
      <c r="E18" s="14"/>
      <c r="F18" s="14"/>
      <c r="G18" s="14"/>
      <c r="H18" s="14"/>
      <c r="I18" s="14"/>
      <c r="J18" s="14"/>
      <c r="K18" s="5"/>
    </row>
    <row r="19" spans="2:11" x14ac:dyDescent="0.2">
      <c r="B19" s="13"/>
      <c r="D19" s="14"/>
      <c r="E19" s="14"/>
      <c r="F19" s="14"/>
      <c r="G19" s="14"/>
      <c r="H19" s="14"/>
      <c r="I19" s="14"/>
      <c r="J19" s="14"/>
      <c r="K19" s="5"/>
    </row>
    <row r="20" spans="2:11" x14ac:dyDescent="0.2">
      <c r="B20" s="13"/>
      <c r="D20" s="14"/>
      <c r="E20" s="14"/>
      <c r="F20" s="14"/>
      <c r="G20" s="14"/>
      <c r="H20" s="14"/>
      <c r="I20" s="14"/>
      <c r="J20" s="14"/>
      <c r="K20" s="5"/>
    </row>
    <row r="21" spans="2:11" x14ac:dyDescent="0.2">
      <c r="B21" s="13"/>
      <c r="C21" s="254" t="str">
        <f>CONTATBILIDAD!C22</f>
        <v>SR. HERNAN JOSE TORRES ROMERO</v>
      </c>
      <c r="D21" s="14"/>
      <c r="E21" s="14"/>
      <c r="F21" s="14"/>
      <c r="G21" s="14"/>
      <c r="H21" s="14" t="str">
        <f>CONTATBILIDAD!H22</f>
        <v>LICDO. NAHIN ARNELGE FERRUFINO BENITEZ</v>
      </c>
      <c r="I21" s="14"/>
      <c r="J21" s="14"/>
      <c r="K21" s="5"/>
    </row>
    <row r="22" spans="2:11" x14ac:dyDescent="0.2">
      <c r="B22" s="13"/>
      <c r="C22" s="254" t="str">
        <f>CONTATBILIDAD!C23</f>
        <v>SINDICO MUNICIPAL</v>
      </c>
      <c r="D22" s="14"/>
      <c r="E22" s="14"/>
      <c r="F22" s="14"/>
      <c r="G22" s="14"/>
      <c r="H22" s="14" t="str">
        <f>CONTATBILIDAD!H23</f>
        <v>ALCALDE MUNICIPAL</v>
      </c>
      <c r="I22" s="14"/>
      <c r="J22" s="14"/>
      <c r="K22" s="5"/>
    </row>
    <row r="23" spans="2:11" x14ac:dyDescent="0.2">
      <c r="B23" s="13"/>
      <c r="D23" s="14"/>
      <c r="E23" s="14"/>
      <c r="F23" s="14"/>
      <c r="G23" s="14"/>
      <c r="H23" s="14"/>
      <c r="I23" s="14"/>
      <c r="J23" s="14"/>
      <c r="K23" s="5"/>
    </row>
    <row r="24" spans="2:11" x14ac:dyDescent="0.2">
      <c r="B24" s="13"/>
      <c r="D24" s="14"/>
      <c r="E24" s="14"/>
      <c r="F24" s="14"/>
      <c r="G24" s="14"/>
      <c r="H24" s="14"/>
      <c r="I24" s="14"/>
      <c r="J24" s="14"/>
      <c r="K24" s="5"/>
    </row>
    <row r="25" spans="2:11" x14ac:dyDescent="0.2">
      <c r="B25" s="1"/>
      <c r="C25" s="256"/>
      <c r="D25" s="1"/>
      <c r="E25" s="2"/>
      <c r="F25" s="2"/>
      <c r="G25" s="2"/>
      <c r="I25" s="143"/>
      <c r="J25" s="1"/>
      <c r="K25" s="1"/>
    </row>
    <row r="26" spans="2:11" ht="17.25" x14ac:dyDescent="0.25">
      <c r="B26" s="1"/>
      <c r="C26" s="825" t="str">
        <f>CONTATBILIDAD!C28</f>
        <v>LICDA. GLORIA ISABEL GONZALEZ VASQUEZ</v>
      </c>
      <c r="D26" s="1"/>
      <c r="E26" s="2"/>
      <c r="F26" s="2"/>
      <c r="G26" s="236"/>
      <c r="H26" s="1"/>
      <c r="I26" s="143" t="str">
        <f>CONTATBILIDAD!H28</f>
        <v>LICDA. CARINA PATRICIA FLORES VASQUEZ</v>
      </c>
      <c r="K26" s="1"/>
    </row>
    <row r="27" spans="2:11" ht="15.75" x14ac:dyDescent="0.25">
      <c r="B27" s="1"/>
      <c r="C27" s="825" t="str">
        <f>CONTATBILIDAD!C29</f>
        <v>CONTADORA MUNICIPAL.</v>
      </c>
      <c r="D27" s="1"/>
      <c r="E27" s="2"/>
      <c r="F27" s="2"/>
      <c r="G27" s="2"/>
      <c r="H27" s="1"/>
      <c r="I27" s="5" t="str">
        <f>CONTATBILIDAD!H29</f>
        <v>JEFE DE DESARROLLO HUMANO</v>
      </c>
      <c r="K27" s="1"/>
    </row>
    <row r="28" spans="2:11" x14ac:dyDescent="0.2">
      <c r="B28" s="1"/>
      <c r="C28" s="256"/>
      <c r="D28" s="1"/>
      <c r="E28" s="1"/>
      <c r="F28" s="1"/>
      <c r="G28" s="1"/>
      <c r="H28" s="1"/>
      <c r="I28" s="1"/>
      <c r="J28" s="1"/>
      <c r="K28" s="1"/>
    </row>
    <row r="29" spans="2:11" x14ac:dyDescent="0.2">
      <c r="B29" s="1"/>
      <c r="C29" s="256"/>
      <c r="D29" s="1"/>
      <c r="E29" s="1"/>
      <c r="F29" s="1"/>
      <c r="G29" s="1"/>
      <c r="H29" s="1"/>
      <c r="I29" s="1"/>
      <c r="J29" s="1"/>
      <c r="K29" s="1"/>
    </row>
    <row r="30" spans="2:11" ht="15.75" x14ac:dyDescent="0.25">
      <c r="B30" s="1"/>
      <c r="C30" s="256"/>
      <c r="D30" s="1"/>
      <c r="E30" s="145" t="str">
        <f>CONTATBILIDAD!E33</f>
        <v>SR. MARIO ALBERTO DIAZ PAIZ</v>
      </c>
      <c r="F30" s="38"/>
      <c r="G30" s="1"/>
      <c r="H30" s="1"/>
      <c r="I30" s="1"/>
      <c r="J30" s="1"/>
      <c r="K30" s="1"/>
    </row>
    <row r="31" spans="2:11" ht="15.75" x14ac:dyDescent="0.25">
      <c r="E31" s="145" t="str">
        <f>CONTATBILIDAD!E34</f>
        <v>TESORERO MUNICIPAL</v>
      </c>
      <c r="F31" s="38"/>
    </row>
  </sheetData>
  <mergeCells count="3">
    <mergeCell ref="B6:K6"/>
    <mergeCell ref="B10:K10"/>
    <mergeCell ref="B16:C16"/>
  </mergeCells>
  <printOptions horizontalCentered="1"/>
  <pageMargins left="0.78740157480314965" right="0" top="0.39370078740157483" bottom="0.19685039370078741" header="0.19685039370078741" footer="0"/>
  <pageSetup paperSize="5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N32"/>
  <sheetViews>
    <sheetView showWhiteSpace="0" topLeftCell="A4" zoomScale="73" zoomScaleNormal="73" zoomScaleSheetLayoutView="100" zoomScalePageLayoutView="85" workbookViewId="0">
      <selection activeCell="E9" sqref="E9"/>
    </sheetView>
  </sheetViews>
  <sheetFormatPr baseColWidth="10" defaultRowHeight="12.75" x14ac:dyDescent="0.2"/>
  <cols>
    <col min="1" max="1" width="3.85546875" style="6" customWidth="1"/>
    <col min="2" max="2" width="5" style="6" customWidth="1"/>
    <col min="3" max="3" width="24.28515625" style="153" customWidth="1"/>
    <col min="4" max="4" width="15.140625" style="6" customWidth="1"/>
    <col min="5" max="5" width="13.42578125" style="6" customWidth="1"/>
    <col min="6" max="6" width="12.5703125" style="6" customWidth="1"/>
    <col min="7" max="7" width="10.7109375" style="6" customWidth="1"/>
    <col min="8" max="8" width="11.85546875" style="6" customWidth="1"/>
    <col min="9" max="9" width="12.85546875" style="153" customWidth="1"/>
    <col min="10" max="10" width="16.85546875" style="6" customWidth="1"/>
    <col min="11" max="11" width="14.28515625" style="6" customWidth="1"/>
    <col min="12" max="12" width="24.85546875" style="6" customWidth="1"/>
    <col min="13" max="16384" width="11.42578125" style="6"/>
  </cols>
  <sheetData>
    <row r="2" spans="2:12" ht="18" customHeight="1" x14ac:dyDescent="0.35">
      <c r="B2" s="61"/>
      <c r="C2" s="253"/>
      <c r="D2" s="734" t="str">
        <f>'DESARROLLO HNO'!D2</f>
        <v>PLANILLA  DE  SUELDO  DEL MES DE ENERO 2020</v>
      </c>
      <c r="E2" s="33"/>
      <c r="F2" s="36"/>
      <c r="G2" s="36"/>
      <c r="H2" s="36"/>
      <c r="I2" s="158"/>
      <c r="J2" s="67"/>
      <c r="K2" s="67"/>
      <c r="L2" s="71"/>
    </row>
    <row r="3" spans="2:12" ht="16.5" thickBot="1" x14ac:dyDescent="0.3">
      <c r="B3" s="61"/>
      <c r="C3" s="253"/>
      <c r="D3" s="33"/>
      <c r="E3" s="33"/>
      <c r="F3" s="33"/>
      <c r="G3" s="33"/>
      <c r="H3" s="33"/>
      <c r="I3" s="158"/>
      <c r="J3" s="63"/>
      <c r="K3" s="64"/>
    </row>
    <row r="4" spans="2:12" s="38" customFormat="1" ht="82.5" customHeight="1" thickBot="1" x14ac:dyDescent="0.25">
      <c r="B4" s="614" t="s">
        <v>13</v>
      </c>
      <c r="C4" s="163" t="s">
        <v>1</v>
      </c>
      <c r="D4" s="90" t="s">
        <v>21</v>
      </c>
      <c r="E4" s="90" t="s">
        <v>2</v>
      </c>
      <c r="F4" s="90" t="s">
        <v>16</v>
      </c>
      <c r="G4" s="90" t="s">
        <v>22</v>
      </c>
      <c r="H4" s="90" t="s">
        <v>0</v>
      </c>
      <c r="I4" s="163" t="s">
        <v>3</v>
      </c>
      <c r="J4" s="90" t="s">
        <v>23</v>
      </c>
      <c r="K4" s="90" t="s">
        <v>18</v>
      </c>
      <c r="L4" s="615" t="s">
        <v>24</v>
      </c>
    </row>
    <row r="5" spans="2:12" ht="33.75" customHeight="1" thickBot="1" x14ac:dyDescent="0.25">
      <c r="B5" s="759" t="s">
        <v>134</v>
      </c>
      <c r="C5" s="760"/>
      <c r="D5" s="612">
        <f>SUM(D6:D12)</f>
        <v>3680</v>
      </c>
      <c r="E5" s="612">
        <f>SUM(E6:E12)</f>
        <v>110.4</v>
      </c>
      <c r="F5" s="612">
        <f>SUM(F6:F12)</f>
        <v>195.04000000000002</v>
      </c>
      <c r="G5" s="612">
        <f>SUM(G6:G12)</f>
        <v>46.4</v>
      </c>
      <c r="H5" s="612">
        <f>SUM(H6:H12)</f>
        <v>26.25</v>
      </c>
      <c r="I5" s="612">
        <f>SUM(I6:I12)</f>
        <v>117.48</v>
      </c>
      <c r="J5" s="612">
        <f>SUM(J6:J12)</f>
        <v>495.57</v>
      </c>
      <c r="K5" s="612">
        <f>SUM(K6:K12)</f>
        <v>3184.43</v>
      </c>
      <c r="L5" s="613"/>
    </row>
    <row r="6" spans="2:12" ht="41.25" customHeight="1" x14ac:dyDescent="0.2">
      <c r="B6" s="210">
        <v>1</v>
      </c>
      <c r="C6" s="361" t="s">
        <v>81</v>
      </c>
      <c r="D6" s="363">
        <v>750</v>
      </c>
      <c r="E6" s="205">
        <v>22.5</v>
      </c>
      <c r="F6" s="205">
        <v>54.38</v>
      </c>
      <c r="G6" s="205">
        <v>0</v>
      </c>
      <c r="H6" s="304">
        <v>0</v>
      </c>
      <c r="I6" s="364">
        <v>37.78</v>
      </c>
      <c r="J6" s="304">
        <f t="shared" ref="J6:J12" si="0">SUM(E6:I6)</f>
        <v>114.66</v>
      </c>
      <c r="K6" s="304">
        <f t="shared" ref="K6:K12" si="1">(D6-J6)</f>
        <v>635.34</v>
      </c>
      <c r="L6" s="383"/>
    </row>
    <row r="7" spans="2:12" ht="47.25" customHeight="1" x14ac:dyDescent="0.2">
      <c r="B7" s="60">
        <v>2</v>
      </c>
      <c r="C7" s="357" t="s">
        <v>78</v>
      </c>
      <c r="D7" s="520">
        <v>640</v>
      </c>
      <c r="E7" s="521">
        <v>19.2</v>
      </c>
      <c r="F7" s="57">
        <v>0</v>
      </c>
      <c r="G7" s="521">
        <v>46.4</v>
      </c>
      <c r="H7" s="56">
        <v>0</v>
      </c>
      <c r="I7" s="522">
        <v>27.91</v>
      </c>
      <c r="J7" s="304">
        <f t="shared" si="0"/>
        <v>93.509999999999991</v>
      </c>
      <c r="K7" s="56">
        <f t="shared" si="1"/>
        <v>546.49</v>
      </c>
      <c r="L7" s="382"/>
    </row>
    <row r="8" spans="2:12" ht="47.25" customHeight="1" x14ac:dyDescent="0.2">
      <c r="B8" s="60">
        <v>3</v>
      </c>
      <c r="C8" s="358" t="s">
        <v>112</v>
      </c>
      <c r="D8" s="168">
        <v>655</v>
      </c>
      <c r="E8" s="57">
        <v>19.649999999999999</v>
      </c>
      <c r="F8" s="57">
        <v>47.49</v>
      </c>
      <c r="G8" s="521">
        <v>0</v>
      </c>
      <c r="H8" s="56">
        <v>0</v>
      </c>
      <c r="I8" s="247">
        <v>29.26</v>
      </c>
      <c r="J8" s="304">
        <f t="shared" si="0"/>
        <v>96.4</v>
      </c>
      <c r="K8" s="56">
        <f t="shared" si="1"/>
        <v>558.6</v>
      </c>
      <c r="L8" s="382"/>
    </row>
    <row r="9" spans="2:12" ht="40.5" customHeight="1" x14ac:dyDescent="0.2">
      <c r="B9" s="60">
        <v>4</v>
      </c>
      <c r="C9" s="358" t="s">
        <v>111</v>
      </c>
      <c r="D9" s="168">
        <v>350</v>
      </c>
      <c r="E9" s="57">
        <v>10.5</v>
      </c>
      <c r="F9" s="57" t="s">
        <v>65</v>
      </c>
      <c r="G9" s="57" t="s">
        <v>43</v>
      </c>
      <c r="H9" s="56">
        <v>26.25</v>
      </c>
      <c r="I9" s="365">
        <v>0</v>
      </c>
      <c r="J9" s="304">
        <f t="shared" si="0"/>
        <v>36.75</v>
      </c>
      <c r="K9" s="56">
        <f t="shared" si="1"/>
        <v>313.25</v>
      </c>
      <c r="L9" s="382"/>
    </row>
    <row r="10" spans="2:12" ht="40.5" customHeight="1" x14ac:dyDescent="0.2">
      <c r="B10" s="60">
        <v>5</v>
      </c>
      <c r="C10" s="358" t="s">
        <v>110</v>
      </c>
      <c r="D10" s="168">
        <v>580</v>
      </c>
      <c r="E10" s="57">
        <v>17.399999999999999</v>
      </c>
      <c r="F10" s="57">
        <v>42.05</v>
      </c>
      <c r="G10" s="57">
        <v>0</v>
      </c>
      <c r="H10" s="56">
        <v>0</v>
      </c>
      <c r="I10" s="365">
        <v>22.53</v>
      </c>
      <c r="J10" s="304">
        <f t="shared" si="0"/>
        <v>81.97999999999999</v>
      </c>
      <c r="K10" s="56">
        <f t="shared" si="1"/>
        <v>498.02</v>
      </c>
      <c r="L10" s="382"/>
    </row>
    <row r="11" spans="2:12" ht="40.5" customHeight="1" x14ac:dyDescent="0.2">
      <c r="B11" s="60">
        <v>6</v>
      </c>
      <c r="C11" s="358" t="s">
        <v>123</v>
      </c>
      <c r="D11" s="168">
        <v>390</v>
      </c>
      <c r="E11" s="57">
        <v>11.7</v>
      </c>
      <c r="F11" s="57">
        <v>28.28</v>
      </c>
      <c r="G11" s="57">
        <v>0</v>
      </c>
      <c r="H11" s="56">
        <v>0</v>
      </c>
      <c r="I11" s="365">
        <v>0</v>
      </c>
      <c r="J11" s="304">
        <f t="shared" si="0"/>
        <v>39.980000000000004</v>
      </c>
      <c r="K11" s="56">
        <f t="shared" si="1"/>
        <v>350.02</v>
      </c>
      <c r="L11" s="382"/>
    </row>
    <row r="12" spans="2:12" s="4" customFormat="1" ht="39.75" customHeight="1" thickBot="1" x14ac:dyDescent="0.25">
      <c r="B12" s="150">
        <v>7</v>
      </c>
      <c r="C12" s="366" t="s">
        <v>113</v>
      </c>
      <c r="D12" s="439">
        <v>315</v>
      </c>
      <c r="E12" s="523">
        <v>9.4499999999999993</v>
      </c>
      <c r="F12" s="523">
        <v>22.84</v>
      </c>
      <c r="G12" s="523">
        <v>0</v>
      </c>
      <c r="H12" s="523">
        <v>0</v>
      </c>
      <c r="I12" s="524">
        <v>0</v>
      </c>
      <c r="J12" s="304">
        <f t="shared" si="0"/>
        <v>32.29</v>
      </c>
      <c r="K12" s="55">
        <f t="shared" si="1"/>
        <v>282.70999999999998</v>
      </c>
      <c r="L12" s="384"/>
    </row>
    <row r="13" spans="2:12" s="4" customFormat="1" ht="39.75" customHeight="1" thickBot="1" x14ac:dyDescent="0.25">
      <c r="B13" s="762" t="s">
        <v>102</v>
      </c>
      <c r="C13" s="763"/>
      <c r="D13" s="444">
        <f>D14</f>
        <v>1040</v>
      </c>
      <c r="E13" s="444">
        <f>E14</f>
        <v>30</v>
      </c>
      <c r="F13" s="444">
        <f>F14</f>
        <v>75.400000000000006</v>
      </c>
      <c r="G13" s="444">
        <f>G14</f>
        <v>0</v>
      </c>
      <c r="H13" s="444">
        <f>H14</f>
        <v>0</v>
      </c>
      <c r="I13" s="444">
        <f>I14</f>
        <v>67.87</v>
      </c>
      <c r="J13" s="444">
        <f>J14</f>
        <v>173.27</v>
      </c>
      <c r="K13" s="444">
        <f>K14</f>
        <v>866.73</v>
      </c>
      <c r="L13" s="445"/>
    </row>
    <row r="14" spans="2:12" s="4" customFormat="1" ht="39.75" customHeight="1" thickBot="1" x14ac:dyDescent="0.25">
      <c r="B14" s="652">
        <v>8</v>
      </c>
      <c r="C14" s="651" t="s">
        <v>101</v>
      </c>
      <c r="D14" s="859">
        <v>1040</v>
      </c>
      <c r="E14" s="859">
        <v>30</v>
      </c>
      <c r="F14" s="859">
        <v>75.400000000000006</v>
      </c>
      <c r="G14" s="859">
        <v>0</v>
      </c>
      <c r="H14" s="859">
        <v>0</v>
      </c>
      <c r="I14" s="860">
        <v>67.87</v>
      </c>
      <c r="J14" s="861">
        <f>SUM(E14:I14)</f>
        <v>173.27</v>
      </c>
      <c r="K14" s="861">
        <f>(D14-J14)</f>
        <v>866.73</v>
      </c>
      <c r="L14" s="862"/>
    </row>
    <row r="15" spans="2:12" ht="30.75" customHeight="1" thickBot="1" x14ac:dyDescent="0.25">
      <c r="B15" s="738" t="s">
        <v>8</v>
      </c>
      <c r="C15" s="739"/>
      <c r="D15" s="863">
        <f>+D5+D13</f>
        <v>4720</v>
      </c>
      <c r="E15" s="863">
        <f>+E5+E13</f>
        <v>140.4</v>
      </c>
      <c r="F15" s="863">
        <f>+F5+F13</f>
        <v>270.44000000000005</v>
      </c>
      <c r="G15" s="863">
        <f t="shared" ref="G15:I15" si="2">+G5+G13</f>
        <v>46.4</v>
      </c>
      <c r="H15" s="863">
        <f t="shared" si="2"/>
        <v>26.25</v>
      </c>
      <c r="I15" s="863">
        <f t="shared" si="2"/>
        <v>185.35000000000002</v>
      </c>
      <c r="J15" s="863">
        <f>+J5+J13</f>
        <v>668.84</v>
      </c>
      <c r="K15" s="863">
        <f>+K5+K13</f>
        <v>4051.16</v>
      </c>
      <c r="L15" s="864" t="s">
        <v>58</v>
      </c>
    </row>
    <row r="16" spans="2:12" x14ac:dyDescent="0.2">
      <c r="B16" s="22"/>
      <c r="C16" s="259"/>
      <c r="D16" s="24"/>
      <c r="E16" s="24"/>
      <c r="F16" s="24"/>
      <c r="G16" s="24"/>
      <c r="H16" s="24"/>
      <c r="I16" s="159"/>
      <c r="J16" s="24"/>
      <c r="K16" s="24"/>
      <c r="L16" s="23"/>
    </row>
    <row r="17" spans="2:14" x14ac:dyDescent="0.2">
      <c r="B17" s="22"/>
      <c r="C17" s="259"/>
      <c r="D17" s="24"/>
      <c r="E17" s="24"/>
      <c r="F17" s="24"/>
      <c r="G17" s="24"/>
      <c r="H17" s="24"/>
      <c r="I17" s="159"/>
      <c r="J17" s="24"/>
      <c r="K17" s="24"/>
      <c r="L17" s="23"/>
    </row>
    <row r="18" spans="2:14" x14ac:dyDescent="0.2">
      <c r="B18" s="22"/>
      <c r="C18" s="259"/>
      <c r="D18" s="24"/>
      <c r="E18" s="24"/>
      <c r="F18" s="24"/>
      <c r="G18" s="24"/>
      <c r="H18" s="24"/>
      <c r="I18" s="159"/>
      <c r="J18" s="24"/>
      <c r="K18" s="24"/>
      <c r="L18" s="23"/>
    </row>
    <row r="19" spans="2:14" x14ac:dyDescent="0.2">
      <c r="B19" s="22"/>
      <c r="C19" s="259"/>
      <c r="D19" s="24"/>
      <c r="E19" s="24"/>
      <c r="F19" s="24"/>
      <c r="G19" s="24"/>
      <c r="H19" s="24"/>
      <c r="I19" s="159"/>
      <c r="J19" s="24"/>
      <c r="K19" s="24"/>
      <c r="L19" s="23"/>
    </row>
    <row r="20" spans="2:14" ht="15.75" x14ac:dyDescent="0.2">
      <c r="B20" s="22"/>
      <c r="C20" s="826" t="str">
        <f>'DESARROLLO HNO'!C21</f>
        <v>SR. HERNAN JOSE TORRES ROMERO</v>
      </c>
      <c r="D20" s="827"/>
      <c r="E20" s="827"/>
      <c r="F20" s="827" t="str">
        <f>'DESARROLLO HNO'!H21</f>
        <v>LICDO. NAHIN ARNELGE FERRUFINO BENITEZ</v>
      </c>
      <c r="G20" s="827"/>
      <c r="H20" s="827"/>
      <c r="I20" s="828"/>
      <c r="J20" s="827" t="str">
        <f>'DESARROLLO HNO'!C26</f>
        <v>LICDA. GLORIA ISABEL GONZALEZ VASQUEZ</v>
      </c>
      <c r="K20" s="24"/>
      <c r="L20" s="23"/>
    </row>
    <row r="21" spans="2:14" ht="15.75" x14ac:dyDescent="0.2">
      <c r="B21" s="22"/>
      <c r="C21" s="826" t="str">
        <f>'DESARROLLO HNO'!C22</f>
        <v>SINDICO MUNICIPAL</v>
      </c>
      <c r="D21" s="827"/>
      <c r="E21" s="827"/>
      <c r="F21" s="827" t="str">
        <f>'DESARROLLO HNO'!H22</f>
        <v>ALCALDE MUNICIPAL</v>
      </c>
      <c r="G21" s="827"/>
      <c r="H21" s="827"/>
      <c r="I21" s="828"/>
      <c r="J21" s="827" t="str">
        <f>'DESARROLLO HNO'!C27</f>
        <v>CONTADORA MUNICIPAL.</v>
      </c>
      <c r="K21" s="24"/>
      <c r="L21" s="23"/>
    </row>
    <row r="22" spans="2:14" ht="15.75" x14ac:dyDescent="0.2">
      <c r="B22" s="22"/>
      <c r="C22" s="826"/>
      <c r="D22" s="827"/>
      <c r="E22" s="827"/>
      <c r="F22" s="827"/>
      <c r="G22" s="827"/>
      <c r="H22" s="827"/>
      <c r="I22" s="828"/>
      <c r="J22" s="827"/>
      <c r="K22" s="24"/>
      <c r="L22" s="23"/>
    </row>
    <row r="23" spans="2:14" ht="15.75" x14ac:dyDescent="0.25">
      <c r="B23" s="52"/>
      <c r="D23" s="52"/>
      <c r="F23" s="131"/>
      <c r="G23" s="131"/>
      <c r="H23" s="131"/>
      <c r="I23" s="154"/>
      <c r="K23" s="98"/>
      <c r="L23" s="98"/>
      <c r="M23" s="131"/>
      <c r="N23" s="131"/>
    </row>
    <row r="24" spans="2:14" s="35" customFormat="1" ht="15" x14ac:dyDescent="0.25">
      <c r="B24" s="20"/>
      <c r="C24" s="161"/>
      <c r="D24" s="19"/>
      <c r="E24" s="20"/>
      <c r="F24" s="20"/>
      <c r="G24" s="20"/>
      <c r="H24" s="20"/>
      <c r="I24" s="160"/>
      <c r="J24" s="20"/>
      <c r="K24" s="20"/>
    </row>
    <row r="25" spans="2:14" s="35" customFormat="1" ht="15" x14ac:dyDescent="0.25">
      <c r="B25" s="20"/>
      <c r="C25" s="161"/>
      <c r="D25" s="20"/>
      <c r="E25" s="20"/>
      <c r="F25" s="20"/>
      <c r="G25" s="20"/>
      <c r="H25" s="20"/>
      <c r="I25" s="161"/>
      <c r="J25" s="20"/>
    </row>
    <row r="26" spans="2:14" s="35" customFormat="1" ht="15.75" x14ac:dyDescent="0.25">
      <c r="B26" s="20"/>
      <c r="C26" s="253" t="str">
        <f>'DESARROLLO HNO'!I26</f>
        <v>LICDA. CARINA PATRICIA FLORES VASQUEZ</v>
      </c>
      <c r="D26" s="20"/>
      <c r="E26" s="20"/>
      <c r="F26" s="19" t="str">
        <f>'DESARROLLO HNO'!E30</f>
        <v>SR. MARIO ALBERTO DIAZ PAIZ</v>
      </c>
      <c r="G26" s="20"/>
      <c r="H26" s="20"/>
      <c r="I26" s="161"/>
    </row>
    <row r="27" spans="2:14" ht="15.75" x14ac:dyDescent="0.25">
      <c r="B27" s="16"/>
      <c r="C27" s="253" t="str">
        <f>'DESARROLLO HNO'!I27</f>
        <v>JEFE DE DESARROLLO HUMANO</v>
      </c>
      <c r="D27" s="16"/>
      <c r="E27" s="16"/>
      <c r="F27" s="15" t="str">
        <f>'DESARROLLO HNO'!E31</f>
        <v>TESORERO MUNICIPAL</v>
      </c>
      <c r="G27" s="15"/>
      <c r="H27" s="16"/>
      <c r="I27" s="157"/>
    </row>
    <row r="28" spans="2:14" x14ac:dyDescent="0.2">
      <c r="B28" s="16"/>
      <c r="C28" s="157"/>
      <c r="D28" s="16"/>
      <c r="E28" s="16"/>
      <c r="F28" s="15"/>
      <c r="G28" s="15"/>
      <c r="H28" s="16"/>
      <c r="I28" s="157"/>
      <c r="J28" s="16"/>
      <c r="K28" s="16"/>
      <c r="L28" s="16"/>
    </row>
    <row r="29" spans="2:14" x14ac:dyDescent="0.2">
      <c r="B29" s="25"/>
      <c r="C29" s="162"/>
      <c r="D29" s="25"/>
      <c r="E29" s="25"/>
      <c r="F29" s="26"/>
      <c r="G29" s="26"/>
      <c r="H29" s="25"/>
      <c r="I29" s="162"/>
      <c r="J29" s="25"/>
      <c r="K29" s="25"/>
      <c r="L29" s="25"/>
    </row>
    <row r="30" spans="2:14" x14ac:dyDescent="0.2">
      <c r="B30" s="17"/>
      <c r="C30" s="156"/>
      <c r="D30" s="17"/>
      <c r="E30" s="17"/>
      <c r="F30" s="17"/>
      <c r="G30" s="17"/>
      <c r="H30" s="17"/>
      <c r="I30" s="156"/>
      <c r="J30" s="17"/>
      <c r="K30" s="17"/>
      <c r="L30" s="17"/>
    </row>
    <row r="31" spans="2:14" x14ac:dyDescent="0.2">
      <c r="B31" s="17"/>
      <c r="C31" s="156"/>
      <c r="D31" s="17"/>
      <c r="E31" s="17"/>
      <c r="F31" s="17"/>
      <c r="G31" s="17"/>
      <c r="H31" s="17"/>
      <c r="I31" s="156"/>
      <c r="J31" s="17"/>
      <c r="K31" s="17"/>
      <c r="L31" s="17"/>
    </row>
    <row r="32" spans="2:14" x14ac:dyDescent="0.2">
      <c r="B32" s="17"/>
      <c r="C32" s="156"/>
      <c r="D32" s="17"/>
      <c r="E32" s="17"/>
      <c r="F32" s="17"/>
      <c r="G32" s="17"/>
      <c r="H32" s="17"/>
      <c r="I32" s="156"/>
      <c r="J32" s="17"/>
      <c r="K32" s="17"/>
      <c r="L32" s="17"/>
    </row>
  </sheetData>
  <mergeCells count="3">
    <mergeCell ref="B5:C5"/>
    <mergeCell ref="B15:C15"/>
    <mergeCell ref="B13:C13"/>
  </mergeCells>
  <printOptions horizontalCentered="1"/>
  <pageMargins left="0" right="0.15748031496062992" top="0.19685039370078741" bottom="0" header="0.27559055118110237" footer="0"/>
  <pageSetup paperSize="5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499984740745262"/>
  </sheetPr>
  <dimension ref="B2:L28"/>
  <sheetViews>
    <sheetView topLeftCell="A4" zoomScale="75" zoomScaleNormal="75" workbookViewId="0">
      <selection activeCell="F11" sqref="F11"/>
    </sheetView>
  </sheetViews>
  <sheetFormatPr baseColWidth="10" defaultRowHeight="12.75" x14ac:dyDescent="0.2"/>
  <cols>
    <col min="1" max="1" width="1.140625" style="6" customWidth="1"/>
    <col min="2" max="2" width="4.28515625" style="6" customWidth="1"/>
    <col min="3" max="3" width="14" style="6" customWidth="1"/>
    <col min="4" max="4" width="15.28515625" style="6" customWidth="1"/>
    <col min="5" max="5" width="13" style="6" customWidth="1"/>
    <col min="6" max="7" width="12.7109375" style="6" customWidth="1"/>
    <col min="8" max="8" width="11.5703125" style="153" customWidth="1"/>
    <col min="9" max="9" width="13.7109375" style="6" customWidth="1"/>
    <col min="10" max="10" width="15" style="6" customWidth="1"/>
    <col min="11" max="11" width="21" style="6" customWidth="1"/>
    <col min="12" max="16384" width="11.42578125" style="6"/>
  </cols>
  <sheetData>
    <row r="2" spans="2:11" ht="27" customHeight="1" x14ac:dyDescent="0.25">
      <c r="D2" s="145" t="str">
        <f>'DESARROLLO HNO'!D2</f>
        <v>PLANILLA  DE  SUELDO  DEL MES DE ENERO 2020</v>
      </c>
    </row>
    <row r="3" spans="2:11" ht="21.75" thickBot="1" x14ac:dyDescent="0.4">
      <c r="B3" s="61"/>
      <c r="C3" s="15"/>
      <c r="D3" s="36"/>
      <c r="E3" s="36"/>
      <c r="F3" s="36"/>
      <c r="G3" s="36"/>
      <c r="J3" s="72"/>
      <c r="K3" s="73"/>
    </row>
    <row r="4" spans="2:11" s="38" customFormat="1" ht="75" customHeight="1" thickBot="1" x14ac:dyDescent="0.25">
      <c r="B4" s="88" t="s">
        <v>13</v>
      </c>
      <c r="C4" s="90" t="s">
        <v>1</v>
      </c>
      <c r="D4" s="90" t="s">
        <v>21</v>
      </c>
      <c r="E4" s="90" t="s">
        <v>6</v>
      </c>
      <c r="F4" s="90" t="s">
        <v>16</v>
      </c>
      <c r="G4" s="90" t="s">
        <v>20</v>
      </c>
      <c r="H4" s="163" t="s">
        <v>3</v>
      </c>
      <c r="I4" s="90" t="s">
        <v>23</v>
      </c>
      <c r="J4" s="90" t="s">
        <v>29</v>
      </c>
      <c r="K4" s="396" t="s">
        <v>24</v>
      </c>
    </row>
    <row r="5" spans="2:11" ht="24" customHeight="1" thickBot="1" x14ac:dyDescent="0.25">
      <c r="B5" s="735" t="s">
        <v>30</v>
      </c>
      <c r="C5" s="736"/>
      <c r="D5" s="736"/>
      <c r="E5" s="736"/>
      <c r="F5" s="736"/>
      <c r="G5" s="736"/>
      <c r="H5" s="736"/>
      <c r="I5" s="736"/>
      <c r="J5" s="736"/>
      <c r="K5" s="737"/>
    </row>
    <row r="6" spans="2:11" ht="31.5" customHeight="1" x14ac:dyDescent="0.2">
      <c r="B6" s="210">
        <v>1</v>
      </c>
      <c r="C6" s="385" t="s">
        <v>79</v>
      </c>
      <c r="D6" s="354">
        <v>711.43</v>
      </c>
      <c r="E6" s="525">
        <v>21.34</v>
      </c>
      <c r="F6" s="356">
        <v>51.58</v>
      </c>
      <c r="G6" s="356">
        <v>0</v>
      </c>
      <c r="H6" s="355">
        <v>34.32</v>
      </c>
      <c r="I6" s="356">
        <f>SUM(E6:H6)</f>
        <v>107.24000000000001</v>
      </c>
      <c r="J6" s="356">
        <f>(D6-I6)</f>
        <v>604.18999999999994</v>
      </c>
      <c r="K6" s="386"/>
    </row>
    <row r="7" spans="2:11" ht="38.25" customHeight="1" x14ac:dyDescent="0.2">
      <c r="B7" s="60">
        <v>2</v>
      </c>
      <c r="C7" s="309" t="s">
        <v>36</v>
      </c>
      <c r="D7" s="526">
        <v>465</v>
      </c>
      <c r="E7" s="527">
        <v>13.95</v>
      </c>
      <c r="F7" s="352">
        <v>33.71</v>
      </c>
      <c r="G7" s="352">
        <v>0</v>
      </c>
      <c r="H7" s="351">
        <v>0</v>
      </c>
      <c r="I7" s="352">
        <f>SUM(E7:H7)</f>
        <v>47.66</v>
      </c>
      <c r="J7" s="352">
        <f>(D7-I7)</f>
        <v>417.34000000000003</v>
      </c>
      <c r="K7" s="190"/>
    </row>
    <row r="8" spans="2:11" ht="32.25" customHeight="1" x14ac:dyDescent="0.2">
      <c r="B8" s="150">
        <v>3</v>
      </c>
      <c r="C8" s="312" t="s">
        <v>34</v>
      </c>
      <c r="D8" s="528">
        <v>360</v>
      </c>
      <c r="E8" s="388">
        <v>10.8</v>
      </c>
      <c r="F8" s="529">
        <v>26.1</v>
      </c>
      <c r="G8" s="529">
        <v>0</v>
      </c>
      <c r="H8" s="530" t="s">
        <v>43</v>
      </c>
      <c r="I8" s="352">
        <f>SUM(E8:H8)</f>
        <v>36.900000000000006</v>
      </c>
      <c r="J8" s="352">
        <f>(D8-I8)</f>
        <v>323.10000000000002</v>
      </c>
      <c r="K8" s="191"/>
    </row>
    <row r="9" spans="2:11" ht="32.25" customHeight="1" thickBot="1" x14ac:dyDescent="0.25">
      <c r="B9" s="150">
        <v>4</v>
      </c>
      <c r="C9" s="337" t="s">
        <v>89</v>
      </c>
      <c r="D9" s="387">
        <v>360</v>
      </c>
      <c r="E9" s="388">
        <v>10.8</v>
      </c>
      <c r="F9" s="437">
        <v>0</v>
      </c>
      <c r="G9" s="437">
        <v>26.1</v>
      </c>
      <c r="H9" s="437">
        <v>0</v>
      </c>
      <c r="I9" s="437">
        <f>SUM(E9:H9)</f>
        <v>36.900000000000006</v>
      </c>
      <c r="J9" s="437">
        <f>(D9-I9)</f>
        <v>323.10000000000002</v>
      </c>
      <c r="K9" s="191"/>
    </row>
    <row r="10" spans="2:11" ht="24.75" customHeight="1" thickBot="1" x14ac:dyDescent="0.25">
      <c r="B10" s="735" t="s">
        <v>114</v>
      </c>
      <c r="C10" s="736"/>
      <c r="D10" s="736"/>
      <c r="E10" s="736"/>
      <c r="F10" s="736"/>
      <c r="G10" s="736"/>
      <c r="H10" s="736"/>
      <c r="I10" s="736"/>
      <c r="J10" s="736"/>
      <c r="K10" s="737"/>
    </row>
    <row r="11" spans="2:11" ht="38.25" customHeight="1" x14ac:dyDescent="0.2">
      <c r="B11" s="389">
        <v>5</v>
      </c>
      <c r="C11" s="390" t="s">
        <v>81</v>
      </c>
      <c r="D11" s="391">
        <v>920</v>
      </c>
      <c r="E11" s="392">
        <v>27.6</v>
      </c>
      <c r="F11" s="393">
        <v>66.7</v>
      </c>
      <c r="G11" s="393">
        <v>0</v>
      </c>
      <c r="H11" s="393">
        <v>53.04</v>
      </c>
      <c r="I11" s="356">
        <f>SUM(E11:H11)</f>
        <v>147.34</v>
      </c>
      <c r="J11" s="356">
        <f>D11-I11</f>
        <v>772.66</v>
      </c>
      <c r="K11" s="394"/>
    </row>
    <row r="12" spans="2:11" ht="35.25" customHeight="1" thickBot="1" x14ac:dyDescent="0.25">
      <c r="B12" s="150">
        <v>6</v>
      </c>
      <c r="C12" s="337" t="s">
        <v>72</v>
      </c>
      <c r="D12" s="528">
        <v>870</v>
      </c>
      <c r="E12" s="388">
        <v>26.1</v>
      </c>
      <c r="F12" s="388">
        <v>63.08</v>
      </c>
      <c r="G12" s="388">
        <v>0</v>
      </c>
      <c r="H12" s="531">
        <v>48.55</v>
      </c>
      <c r="I12" s="437">
        <f>SUM(E12:H12)</f>
        <v>137.73000000000002</v>
      </c>
      <c r="J12" s="437">
        <f>D12-I12</f>
        <v>732.27</v>
      </c>
      <c r="K12" s="395"/>
    </row>
    <row r="13" spans="2:11" ht="27.75" customHeight="1" thickBot="1" x14ac:dyDescent="0.25">
      <c r="B13" s="738" t="s">
        <v>8</v>
      </c>
      <c r="C13" s="739"/>
      <c r="D13" s="532">
        <f>SUM(D6:D12)</f>
        <v>3686.43</v>
      </c>
      <c r="E13" s="532">
        <f>SUM(E6:E12)</f>
        <v>110.59</v>
      </c>
      <c r="F13" s="532">
        <f>SUM(F6:F12)</f>
        <v>241.16999999999996</v>
      </c>
      <c r="G13" s="532">
        <f>SUM(G6:G12)</f>
        <v>26.1</v>
      </c>
      <c r="H13" s="532">
        <f>SUM(H6:H12)</f>
        <v>135.91</v>
      </c>
      <c r="I13" s="532">
        <f>SUM(I6:I12)</f>
        <v>513.77</v>
      </c>
      <c r="J13" s="532">
        <f>SUM(J6:J12)</f>
        <v>3172.66</v>
      </c>
      <c r="K13" s="141" t="s">
        <v>57</v>
      </c>
    </row>
    <row r="14" spans="2:11" x14ac:dyDescent="0.2">
      <c r="B14" s="10"/>
      <c r="C14" s="8"/>
      <c r="D14" s="11"/>
      <c r="E14" s="11"/>
      <c r="F14" s="11"/>
      <c r="G14" s="11"/>
      <c r="H14" s="164"/>
      <c r="I14" s="11"/>
      <c r="J14" s="11"/>
      <c r="K14" s="9"/>
    </row>
    <row r="15" spans="2:11" x14ac:dyDescent="0.2">
      <c r="B15" s="10"/>
      <c r="C15" s="12" t="s">
        <v>9</v>
      </c>
      <c r="D15" s="12"/>
      <c r="E15" s="12"/>
      <c r="F15" s="12"/>
      <c r="G15" s="12"/>
      <c r="H15" s="165"/>
      <c r="I15" s="12"/>
      <c r="J15" s="11"/>
      <c r="K15" s="9"/>
    </row>
    <row r="16" spans="2:11" x14ac:dyDescent="0.2">
      <c r="B16" s="10"/>
      <c r="C16" s="9"/>
      <c r="D16" s="9"/>
      <c r="E16" s="9"/>
      <c r="F16" s="9"/>
      <c r="G16" s="9"/>
      <c r="H16" s="829"/>
      <c r="I16" s="12"/>
      <c r="J16" s="11"/>
      <c r="K16" s="9"/>
    </row>
    <row r="17" spans="2:12" ht="15" x14ac:dyDescent="0.25">
      <c r="B17" s="10"/>
      <c r="C17" s="43" t="str">
        <f>UATM!C20</f>
        <v>SR. HERNAN JOSE TORRES ROMERO</v>
      </c>
      <c r="D17" s="43"/>
      <c r="E17" s="43"/>
      <c r="F17" s="43" t="str">
        <f>UATM!F20</f>
        <v>LICDO. NAHIN ARNELGE FERRUFINO BENITEZ</v>
      </c>
      <c r="G17" s="43"/>
      <c r="H17" s="286"/>
      <c r="I17" s="830"/>
      <c r="J17" s="112" t="str">
        <f>UATM!J20</f>
        <v>LICDA. GLORIA ISABEL GONZALEZ VASQUEZ</v>
      </c>
      <c r="K17" s="9"/>
    </row>
    <row r="18" spans="2:12" ht="15" x14ac:dyDescent="0.25">
      <c r="B18" s="10"/>
      <c r="C18" s="43" t="str">
        <f>UATM!C21</f>
        <v>SINDICO MUNICIPAL</v>
      </c>
      <c r="D18" s="43"/>
      <c r="E18" s="43"/>
      <c r="F18" s="43" t="str">
        <f>UATM!F21</f>
        <v>ALCALDE MUNICIPAL</v>
      </c>
      <c r="G18" s="43"/>
      <c r="H18" s="286"/>
      <c r="I18" s="830"/>
      <c r="J18" s="112" t="str">
        <f>UATM!J21</f>
        <v>CONTADORA MUNICIPAL.</v>
      </c>
      <c r="K18" s="9"/>
    </row>
    <row r="19" spans="2:12" ht="15" x14ac:dyDescent="0.25">
      <c r="B19" s="10"/>
      <c r="C19" s="43"/>
      <c r="D19" s="43"/>
      <c r="E19" s="43"/>
      <c r="F19" s="43"/>
      <c r="G19" s="43"/>
      <c r="H19" s="286"/>
      <c r="I19" s="830"/>
      <c r="J19" s="112"/>
      <c r="K19" s="9"/>
    </row>
    <row r="20" spans="2:12" ht="15" x14ac:dyDescent="0.25">
      <c r="B20" s="10"/>
      <c r="C20" s="43"/>
      <c r="D20" s="43"/>
      <c r="E20" s="43"/>
      <c r="F20" s="43"/>
      <c r="G20" s="43"/>
      <c r="H20" s="286"/>
      <c r="I20" s="830"/>
      <c r="J20" s="112"/>
      <c r="K20" s="9"/>
    </row>
    <row r="21" spans="2:12" ht="15" x14ac:dyDescent="0.25">
      <c r="B21" s="10"/>
      <c r="C21" s="43"/>
      <c r="D21" s="43"/>
      <c r="E21" s="43"/>
      <c r="F21" s="43"/>
      <c r="G21" s="43"/>
      <c r="H21" s="286"/>
      <c r="I21" s="830"/>
      <c r="J21" s="112"/>
      <c r="K21" s="9"/>
    </row>
    <row r="22" spans="2:12" ht="15" x14ac:dyDescent="0.25">
      <c r="B22" s="10"/>
      <c r="C22" s="43" t="str">
        <f>UATM!C26</f>
        <v>LICDA. CARINA PATRICIA FLORES VASQUEZ</v>
      </c>
      <c r="D22" s="43"/>
      <c r="E22" s="43"/>
      <c r="F22" s="43"/>
      <c r="G22" s="43" t="str">
        <f>UATM!F26</f>
        <v>SR. MARIO ALBERTO DIAZ PAIZ</v>
      </c>
      <c r="H22" s="286"/>
      <c r="I22" s="830"/>
      <c r="J22" s="112"/>
      <c r="K22" s="9"/>
    </row>
    <row r="23" spans="2:12" s="35" customFormat="1" ht="15" x14ac:dyDescent="0.25">
      <c r="B23" s="44"/>
      <c r="C23" s="44" t="str">
        <f>UATM!C27</f>
        <v>JEFE DE DESARROLLO HUMANO</v>
      </c>
      <c r="D23" s="44"/>
      <c r="E23" s="44"/>
      <c r="F23" s="20"/>
      <c r="G23" s="19" t="str">
        <f>UATM!F27</f>
        <v>TESORERO MUNICIPAL</v>
      </c>
      <c r="H23" s="167"/>
      <c r="I23" s="740" t="s">
        <v>52</v>
      </c>
      <c r="J23" s="740"/>
      <c r="L23" s="43"/>
    </row>
    <row r="24" spans="2:12" s="35" customFormat="1" ht="15" x14ac:dyDescent="0.25">
      <c r="B24" s="43"/>
      <c r="C24" s="43"/>
      <c r="D24" s="45"/>
      <c r="E24" s="45"/>
      <c r="H24" s="166"/>
    </row>
    <row r="25" spans="2:12" s="35" customFormat="1" ht="14.25" x14ac:dyDescent="0.2">
      <c r="H25" s="166"/>
    </row>
    <row r="26" spans="2:12" s="35" customFormat="1" ht="14.25" x14ac:dyDescent="0.2">
      <c r="H26" s="166"/>
    </row>
    <row r="27" spans="2:12" s="35" customFormat="1" ht="14.25" x14ac:dyDescent="0.2">
      <c r="H27" s="166"/>
    </row>
    <row r="28" spans="2:12" s="35" customFormat="1" ht="14.25" x14ac:dyDescent="0.2">
      <c r="H28" s="166"/>
    </row>
  </sheetData>
  <mergeCells count="4">
    <mergeCell ref="B10:K10"/>
    <mergeCell ref="B13:C13"/>
    <mergeCell ref="I23:J23"/>
    <mergeCell ref="B5:K5"/>
  </mergeCells>
  <printOptions horizontalCentered="1"/>
  <pageMargins left="0" right="0" top="0.51181102362204722" bottom="0.31496062992125984" header="0" footer="0"/>
  <pageSetup paperSize="5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31D9E"/>
  </sheetPr>
  <dimension ref="B1:K18"/>
  <sheetViews>
    <sheetView zoomScale="75" zoomScaleNormal="75" workbookViewId="0">
      <selection activeCell="C8" sqref="C8"/>
    </sheetView>
  </sheetViews>
  <sheetFormatPr baseColWidth="10" defaultRowHeight="12.75" x14ac:dyDescent="0.2"/>
  <cols>
    <col min="1" max="1" width="6" style="6" customWidth="1"/>
    <col min="2" max="2" width="11.85546875" style="6" customWidth="1"/>
    <col min="3" max="3" width="16.85546875" style="6" customWidth="1"/>
    <col min="4" max="4" width="16" style="6" customWidth="1"/>
    <col min="5" max="5" width="14.140625" style="6" customWidth="1"/>
    <col min="6" max="6" width="15.42578125" style="6" customWidth="1"/>
    <col min="7" max="7" width="15.7109375" style="6" customWidth="1"/>
    <col min="8" max="8" width="17.140625" style="6" customWidth="1"/>
    <col min="9" max="9" width="29.140625" style="6" customWidth="1"/>
    <col min="10" max="16384" width="11.42578125" style="6"/>
  </cols>
  <sheetData>
    <row r="1" spans="2:11" ht="25.5" customHeight="1" x14ac:dyDescent="0.2">
      <c r="D1" s="5" t="str">
        <f>'REG.'!D2</f>
        <v>PLANILLA  DE  SUELDO  DEL MES DE ENERO 2020</v>
      </c>
    </row>
    <row r="2" spans="2:11" ht="19.5" thickBot="1" x14ac:dyDescent="0.35">
      <c r="B2" s="61"/>
      <c r="C2" s="15"/>
      <c r="D2" s="36"/>
      <c r="E2" s="36"/>
      <c r="F2" s="36"/>
      <c r="G2" s="61"/>
      <c r="H2" s="62"/>
    </row>
    <row r="3" spans="2:11" s="38" customFormat="1" ht="71.25" customHeight="1" thickBot="1" x14ac:dyDescent="0.25">
      <c r="B3" s="88" t="s">
        <v>13</v>
      </c>
      <c r="C3" s="90" t="s">
        <v>1</v>
      </c>
      <c r="D3" s="90" t="s">
        <v>21</v>
      </c>
      <c r="E3" s="90" t="s">
        <v>6</v>
      </c>
      <c r="F3" s="90" t="s">
        <v>16</v>
      </c>
      <c r="G3" s="90" t="s">
        <v>23</v>
      </c>
      <c r="H3" s="90" t="s">
        <v>29</v>
      </c>
      <c r="I3" s="615" t="s">
        <v>24</v>
      </c>
    </row>
    <row r="4" spans="2:11" ht="32.25" customHeight="1" thickBot="1" x14ac:dyDescent="0.25">
      <c r="B4" s="764" t="s">
        <v>41</v>
      </c>
      <c r="C4" s="765"/>
      <c r="D4" s="765"/>
      <c r="E4" s="765"/>
      <c r="F4" s="765"/>
      <c r="G4" s="765"/>
      <c r="H4" s="765"/>
      <c r="I4" s="766"/>
    </row>
    <row r="5" spans="2:11" ht="42.75" customHeight="1" x14ac:dyDescent="0.2">
      <c r="B5" s="278">
        <v>1</v>
      </c>
      <c r="C5" s="311" t="s">
        <v>90</v>
      </c>
      <c r="D5" s="533">
        <v>475</v>
      </c>
      <c r="E5" s="534">
        <v>14.25</v>
      </c>
      <c r="F5" s="535">
        <v>34.44</v>
      </c>
      <c r="G5" s="536">
        <f>SUM(E5:F5)</f>
        <v>48.69</v>
      </c>
      <c r="H5" s="537">
        <f>D5-G5</f>
        <v>426.31</v>
      </c>
      <c r="I5" s="279"/>
    </row>
    <row r="6" spans="2:11" ht="48" customHeight="1" x14ac:dyDescent="0.2">
      <c r="B6" s="276">
        <v>2</v>
      </c>
      <c r="C6" s="128" t="s">
        <v>115</v>
      </c>
      <c r="D6" s="354">
        <v>370</v>
      </c>
      <c r="E6" s="538">
        <v>11.1</v>
      </c>
      <c r="F6" s="539">
        <v>26.83</v>
      </c>
      <c r="G6" s="356">
        <f>SUM(E6:F6)</f>
        <v>37.93</v>
      </c>
      <c r="H6" s="540">
        <f>D6-G6</f>
        <v>332.07</v>
      </c>
      <c r="I6" s="277"/>
    </row>
    <row r="7" spans="2:11" ht="48.75" customHeight="1" x14ac:dyDescent="0.2">
      <c r="B7" s="206">
        <v>3</v>
      </c>
      <c r="C7" s="128" t="s">
        <v>115</v>
      </c>
      <c r="D7" s="354">
        <v>445</v>
      </c>
      <c r="E7" s="538">
        <v>13.35</v>
      </c>
      <c r="F7" s="539">
        <v>32.26</v>
      </c>
      <c r="G7" s="356">
        <f>SUM(E7:F7)</f>
        <v>45.61</v>
      </c>
      <c r="H7" s="540">
        <f>D7-G7</f>
        <v>399.39</v>
      </c>
      <c r="I7" s="197"/>
    </row>
    <row r="8" spans="2:11" ht="50.25" customHeight="1" thickBot="1" x14ac:dyDescent="0.25">
      <c r="B8" s="280">
        <v>4</v>
      </c>
      <c r="C8" s="128" t="s">
        <v>115</v>
      </c>
      <c r="D8" s="541">
        <v>350</v>
      </c>
      <c r="E8" s="542">
        <v>10.5</v>
      </c>
      <c r="F8" s="441">
        <v>25.38</v>
      </c>
      <c r="G8" s="356">
        <f>SUM(E8:F8)</f>
        <v>35.879999999999995</v>
      </c>
      <c r="H8" s="543">
        <f>D8-G8</f>
        <v>314.12</v>
      </c>
      <c r="I8" s="281"/>
    </row>
    <row r="9" spans="2:11" ht="44.25" customHeight="1" thickBot="1" x14ac:dyDescent="0.25">
      <c r="B9" s="767" t="s">
        <v>128</v>
      </c>
      <c r="C9" s="768"/>
      <c r="D9" s="532">
        <f>SUM(D5:D8)</f>
        <v>1640</v>
      </c>
      <c r="E9" s="532">
        <f>SUM(E5:E8)</f>
        <v>49.2</v>
      </c>
      <c r="F9" s="532">
        <f>SUM(F5:F8)</f>
        <v>118.91</v>
      </c>
      <c r="G9" s="532">
        <f>SUM(G5:G8)</f>
        <v>168.11</v>
      </c>
      <c r="H9" s="532">
        <f>SUM(H5:H8)</f>
        <v>1471.8899999999999</v>
      </c>
      <c r="I9" s="141" t="s">
        <v>57</v>
      </c>
    </row>
    <row r="10" spans="2:11" x14ac:dyDescent="0.2">
      <c r="B10" s="10"/>
      <c r="C10" s="8"/>
      <c r="D10" s="11"/>
      <c r="E10" s="11"/>
      <c r="F10" s="11"/>
      <c r="G10" s="11"/>
      <c r="H10" s="11"/>
      <c r="I10" s="9"/>
    </row>
    <row r="11" spans="2:11" x14ac:dyDescent="0.2">
      <c r="B11" s="10"/>
      <c r="C11" s="8"/>
      <c r="D11" s="11"/>
      <c r="E11" s="11"/>
      <c r="F11" s="11"/>
      <c r="G11" s="11"/>
      <c r="H11" s="11"/>
      <c r="I11" s="9"/>
    </row>
    <row r="12" spans="2:11" x14ac:dyDescent="0.2">
      <c r="B12" s="10"/>
      <c r="C12" s="8"/>
      <c r="D12" s="11"/>
      <c r="E12" s="11"/>
      <c r="F12" s="11"/>
      <c r="G12" s="11"/>
      <c r="H12" s="11"/>
      <c r="I12" s="9"/>
    </row>
    <row r="13" spans="2:11" ht="15.75" x14ac:dyDescent="0.25">
      <c r="B13" s="10"/>
      <c r="C13" s="145" t="str">
        <f>'REG.'!C17</f>
        <v>SR. HERNAN JOSE TORRES ROMERO</v>
      </c>
      <c r="D13" s="831"/>
      <c r="E13" s="831"/>
      <c r="F13" s="831" t="str">
        <f>'REG.'!F17</f>
        <v>LICDO. NAHIN ARNELGE FERRUFINO BENITEZ</v>
      </c>
      <c r="G13" s="831"/>
      <c r="H13" s="831"/>
      <c r="I13" s="145" t="str">
        <f>'REG.'!J17</f>
        <v>LICDA. GLORIA ISABEL GONZALEZ VASQUEZ</v>
      </c>
    </row>
    <row r="14" spans="2:11" ht="15.75" x14ac:dyDescent="0.25">
      <c r="B14" s="10"/>
      <c r="C14" s="832" t="str">
        <f>'REG.'!C18</f>
        <v>SINDICO MUNICIPAL</v>
      </c>
      <c r="D14" s="832"/>
      <c r="E14" s="832"/>
      <c r="F14" s="832" t="str">
        <f>'REG.'!F18</f>
        <v>ALCALDE MUNICIPAL</v>
      </c>
      <c r="G14" s="832"/>
      <c r="H14" s="831"/>
      <c r="I14" s="145" t="str">
        <f>'REG.'!J18</f>
        <v>CONTADORA MUNICIPAL.</v>
      </c>
    </row>
    <row r="15" spans="2:11" ht="15.75" x14ac:dyDescent="0.25">
      <c r="B15" s="10"/>
      <c r="C15" s="832"/>
      <c r="D15" s="832"/>
      <c r="E15" s="832"/>
      <c r="F15" s="832"/>
      <c r="G15" s="832"/>
      <c r="H15" s="831"/>
      <c r="I15" s="9"/>
      <c r="J15" s="5"/>
      <c r="K15" s="5"/>
    </row>
    <row r="16" spans="2:11" ht="15.75" x14ac:dyDescent="0.25">
      <c r="B16" s="10"/>
      <c r="C16" s="832"/>
      <c r="D16" s="832"/>
      <c r="E16" s="832"/>
      <c r="F16" s="832"/>
      <c r="G16" s="832"/>
      <c r="H16" s="831"/>
      <c r="I16" s="9"/>
      <c r="J16" s="5"/>
      <c r="K16" s="5"/>
    </row>
    <row r="17" spans="3:8" ht="15.75" x14ac:dyDescent="0.25">
      <c r="C17" s="145" t="str">
        <f>'REG.'!C22</f>
        <v>LICDA. CARINA PATRICIA FLORES VASQUEZ</v>
      </c>
      <c r="D17" s="145"/>
      <c r="E17" s="145"/>
      <c r="F17" s="145" t="str">
        <f>'REG.'!G22</f>
        <v>SR. MARIO ALBERTO DIAZ PAIZ</v>
      </c>
      <c r="G17" s="145"/>
      <c r="H17" s="145"/>
    </row>
    <row r="18" spans="3:8" ht="15.75" x14ac:dyDescent="0.25">
      <c r="C18" s="145" t="s">
        <v>173</v>
      </c>
      <c r="D18" s="145"/>
      <c r="E18" s="145"/>
      <c r="F18" s="145" t="str">
        <f>'REG.'!G23</f>
        <v>TESORERO MUNICIPAL</v>
      </c>
      <c r="G18" s="145"/>
      <c r="H18" s="145"/>
    </row>
  </sheetData>
  <mergeCells count="2">
    <mergeCell ref="B4:I4"/>
    <mergeCell ref="B9:C9"/>
  </mergeCells>
  <printOptions horizontalCentered="1"/>
  <pageMargins left="0" right="0" top="0.51181102362204722" bottom="0.31496062992125984" header="0" footer="0"/>
  <pageSetup paperSize="5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>
    <tabColor theme="2" tint="-0.89999084444715716"/>
  </sheetPr>
  <dimension ref="B1:L34"/>
  <sheetViews>
    <sheetView topLeftCell="A10" zoomScale="75" zoomScaleNormal="75" workbookViewId="0">
      <selection activeCell="G25" sqref="G25"/>
    </sheetView>
  </sheetViews>
  <sheetFormatPr baseColWidth="10" defaultRowHeight="12.75" x14ac:dyDescent="0.2"/>
  <cols>
    <col min="1" max="1" width="3.140625" style="6" customWidth="1"/>
    <col min="2" max="2" width="6" style="6" customWidth="1"/>
    <col min="3" max="3" width="19.42578125" style="6" customWidth="1"/>
    <col min="4" max="4" width="17" style="6" customWidth="1"/>
    <col min="5" max="5" width="11.85546875" style="6" customWidth="1"/>
    <col min="6" max="7" width="14.42578125" style="6" customWidth="1"/>
    <col min="8" max="8" width="12" style="153" customWidth="1"/>
    <col min="9" max="9" width="15" style="6" customWidth="1"/>
    <col min="10" max="10" width="12.85546875" style="6" customWidth="1"/>
    <col min="11" max="11" width="21" style="6" customWidth="1"/>
    <col min="12" max="16384" width="11.42578125" style="6"/>
  </cols>
  <sheetData>
    <row r="1" spans="2:11" ht="27.75" customHeight="1" x14ac:dyDescent="0.25">
      <c r="E1" s="733" t="str">
        <f>MERC.MLES!D1</f>
        <v>PLANILLA  DE  SUELDO  DEL MES DE ENERO 2020</v>
      </c>
    </row>
    <row r="2" spans="2:11" ht="21.75" thickBot="1" x14ac:dyDescent="0.4">
      <c r="B2" s="61"/>
      <c r="C2" s="15"/>
      <c r="D2" s="36"/>
      <c r="E2" s="36"/>
      <c r="F2" s="36"/>
      <c r="G2" s="36"/>
      <c r="J2" s="72"/>
      <c r="K2" s="73"/>
    </row>
    <row r="3" spans="2:11" s="38" customFormat="1" ht="75.75" customHeight="1" thickBot="1" x14ac:dyDescent="0.25">
      <c r="B3" s="88" t="s">
        <v>13</v>
      </c>
      <c r="C3" s="90" t="s">
        <v>1</v>
      </c>
      <c r="D3" s="90" t="s">
        <v>21</v>
      </c>
      <c r="E3" s="90" t="s">
        <v>6</v>
      </c>
      <c r="F3" s="90" t="s">
        <v>16</v>
      </c>
      <c r="G3" s="90" t="s">
        <v>20</v>
      </c>
      <c r="H3" s="163" t="s">
        <v>3</v>
      </c>
      <c r="I3" s="90" t="s">
        <v>23</v>
      </c>
      <c r="J3" s="90" t="s">
        <v>29</v>
      </c>
      <c r="K3" s="615" t="s">
        <v>24</v>
      </c>
    </row>
    <row r="4" spans="2:11" ht="19.5" customHeight="1" thickBot="1" x14ac:dyDescent="0.25">
      <c r="B4" s="774" t="s">
        <v>133</v>
      </c>
      <c r="C4" s="775"/>
      <c r="D4" s="775"/>
      <c r="E4" s="775"/>
      <c r="F4" s="775"/>
      <c r="G4" s="775"/>
      <c r="H4" s="775"/>
      <c r="I4" s="775"/>
      <c r="J4" s="775"/>
      <c r="K4" s="776"/>
    </row>
    <row r="5" spans="2:11" ht="35.25" customHeight="1" x14ac:dyDescent="0.2">
      <c r="B5" s="398">
        <v>1</v>
      </c>
      <c r="C5" s="544" t="s">
        <v>103</v>
      </c>
      <c r="D5" s="545">
        <v>361</v>
      </c>
      <c r="E5" s="546">
        <v>10.83</v>
      </c>
      <c r="F5" s="546">
        <v>26.17</v>
      </c>
      <c r="G5" s="546">
        <v>0</v>
      </c>
      <c r="H5" s="586">
        <v>0</v>
      </c>
      <c r="I5" s="587">
        <f>SUM(E5:H5)</f>
        <v>37</v>
      </c>
      <c r="J5" s="587">
        <f>(D5-I5)</f>
        <v>324</v>
      </c>
      <c r="K5" s="588"/>
    </row>
    <row r="6" spans="2:11" ht="58.5" customHeight="1" thickBot="1" x14ac:dyDescent="0.25">
      <c r="B6" s="589">
        <v>2</v>
      </c>
      <c r="C6" s="582" t="s">
        <v>132</v>
      </c>
      <c r="D6" s="590">
        <v>395</v>
      </c>
      <c r="E6" s="591">
        <v>11.85</v>
      </c>
      <c r="F6" s="591">
        <v>28.64</v>
      </c>
      <c r="G6" s="591">
        <v>0</v>
      </c>
      <c r="H6" s="592">
        <v>0</v>
      </c>
      <c r="I6" s="142">
        <f>SUM(E6:H6)</f>
        <v>40.49</v>
      </c>
      <c r="J6" s="142">
        <f>(D6-I6)</f>
        <v>354.51</v>
      </c>
      <c r="K6" s="593"/>
    </row>
    <row r="7" spans="2:11" s="65" customFormat="1" ht="33.75" customHeight="1" thickBot="1" x14ac:dyDescent="0.25">
      <c r="B7" s="771" t="s">
        <v>88</v>
      </c>
      <c r="C7" s="772"/>
      <c r="D7" s="772"/>
      <c r="E7" s="772"/>
      <c r="F7" s="772"/>
      <c r="G7" s="772"/>
      <c r="H7" s="772"/>
      <c r="I7" s="772"/>
      <c r="J7" s="772"/>
      <c r="K7" s="773"/>
    </row>
    <row r="8" spans="2:11" s="65" customFormat="1" ht="33.75" customHeight="1" x14ac:dyDescent="0.2">
      <c r="B8" s="578">
        <v>3</v>
      </c>
      <c r="C8" s="580" t="s">
        <v>131</v>
      </c>
      <c r="D8" s="581">
        <v>445</v>
      </c>
      <c r="E8" s="581">
        <v>13.35</v>
      </c>
      <c r="F8" s="581">
        <v>32.26</v>
      </c>
      <c r="G8" s="581">
        <v>0</v>
      </c>
      <c r="H8" s="581">
        <v>0</v>
      </c>
      <c r="I8" s="581">
        <f>SUM(E8:H8)</f>
        <v>45.61</v>
      </c>
      <c r="J8" s="581">
        <f>(D8-I8)</f>
        <v>399.39</v>
      </c>
      <c r="K8" s="579"/>
    </row>
    <row r="9" spans="2:11" s="65" customFormat="1" ht="33.75" customHeight="1" thickBot="1" x14ac:dyDescent="0.25">
      <c r="B9" s="551">
        <v>4</v>
      </c>
      <c r="C9" s="582" t="s">
        <v>91</v>
      </c>
      <c r="D9" s="583">
        <v>340</v>
      </c>
      <c r="E9" s="173">
        <v>10.199999999999999</v>
      </c>
      <c r="F9" s="173">
        <v>24.65</v>
      </c>
      <c r="G9" s="584">
        <v>0</v>
      </c>
      <c r="H9" s="584">
        <v>0</v>
      </c>
      <c r="I9" s="142">
        <f>SUM(E9:H9)</f>
        <v>34.849999999999994</v>
      </c>
      <c r="J9" s="142">
        <f>(D9-I9)</f>
        <v>305.14999999999998</v>
      </c>
      <c r="K9" s="552"/>
    </row>
    <row r="10" spans="2:11" ht="24" customHeight="1" thickBot="1" x14ac:dyDescent="0.25">
      <c r="B10" s="771" t="s">
        <v>130</v>
      </c>
      <c r="C10" s="772"/>
      <c r="D10" s="772"/>
      <c r="E10" s="772"/>
      <c r="F10" s="772"/>
      <c r="G10" s="772"/>
      <c r="H10" s="772"/>
      <c r="I10" s="772"/>
      <c r="J10" s="772"/>
      <c r="K10" s="773"/>
    </row>
    <row r="11" spans="2:11" ht="39.75" customHeight="1" x14ac:dyDescent="0.2">
      <c r="B11" s="578">
        <v>5</v>
      </c>
      <c r="C11" s="580" t="s">
        <v>154</v>
      </c>
      <c r="D11" s="581">
        <v>330</v>
      </c>
      <c r="E11" s="581">
        <v>9.9</v>
      </c>
      <c r="F11" s="581">
        <v>23.93</v>
      </c>
      <c r="G11" s="581">
        <v>0</v>
      </c>
      <c r="H11" s="581">
        <v>0</v>
      </c>
      <c r="I11" s="581">
        <f>SUM(E11:H11)</f>
        <v>33.83</v>
      </c>
      <c r="J11" s="581">
        <f t="shared" ref="J11:J16" si="0">(D11-I11)</f>
        <v>296.17</v>
      </c>
      <c r="K11" s="579"/>
    </row>
    <row r="12" spans="2:11" ht="52.5" customHeight="1" x14ac:dyDescent="0.2">
      <c r="B12" s="547">
        <v>6</v>
      </c>
      <c r="C12" s="357" t="s">
        <v>154</v>
      </c>
      <c r="D12" s="373">
        <v>370</v>
      </c>
      <c r="E12" s="146">
        <v>11.1</v>
      </c>
      <c r="F12" s="146">
        <v>26.83</v>
      </c>
      <c r="G12" s="235">
        <v>0</v>
      </c>
      <c r="H12" s="373">
        <v>0</v>
      </c>
      <c r="I12" s="57">
        <f>SUM(E12:H12)</f>
        <v>37.93</v>
      </c>
      <c r="J12" s="57">
        <f t="shared" si="0"/>
        <v>332.07</v>
      </c>
      <c r="K12" s="548"/>
    </row>
    <row r="13" spans="2:11" s="65" customFormat="1" ht="36.75" customHeight="1" x14ac:dyDescent="0.2">
      <c r="B13" s="547">
        <v>7</v>
      </c>
      <c r="C13" s="703" t="s">
        <v>80</v>
      </c>
      <c r="D13" s="373">
        <v>360</v>
      </c>
      <c r="E13" s="146">
        <v>10.8</v>
      </c>
      <c r="F13" s="146">
        <v>26.1</v>
      </c>
      <c r="G13" s="146">
        <v>0</v>
      </c>
      <c r="H13" s="168">
        <v>0</v>
      </c>
      <c r="I13" s="57">
        <f>SUM(E13:H13)</f>
        <v>36.900000000000006</v>
      </c>
      <c r="J13" s="57">
        <f t="shared" si="0"/>
        <v>323.10000000000002</v>
      </c>
      <c r="K13" s="549"/>
    </row>
    <row r="14" spans="2:11" ht="41.25" customHeight="1" x14ac:dyDescent="0.2">
      <c r="B14" s="547">
        <v>8</v>
      </c>
      <c r="C14" s="703" t="s">
        <v>80</v>
      </c>
      <c r="D14" s="168">
        <v>315</v>
      </c>
      <c r="E14" s="57">
        <v>9.4499999999999993</v>
      </c>
      <c r="F14" s="550">
        <v>0</v>
      </c>
      <c r="G14" s="550">
        <v>22.84</v>
      </c>
      <c r="H14" s="550">
        <v>0</v>
      </c>
      <c r="I14" s="57">
        <f>SUM(E14:H14)</f>
        <v>32.29</v>
      </c>
      <c r="J14" s="57">
        <f t="shared" si="0"/>
        <v>282.70999999999998</v>
      </c>
      <c r="K14" s="548"/>
    </row>
    <row r="15" spans="2:11" ht="49.5" customHeight="1" x14ac:dyDescent="0.2">
      <c r="B15" s="547">
        <v>9</v>
      </c>
      <c r="C15" s="357" t="s">
        <v>154</v>
      </c>
      <c r="D15" s="550">
        <v>350</v>
      </c>
      <c r="E15" s="550">
        <v>10.5</v>
      </c>
      <c r="F15" s="550">
        <v>0</v>
      </c>
      <c r="G15" s="550">
        <v>25.38</v>
      </c>
      <c r="H15" s="550">
        <v>0</v>
      </c>
      <c r="I15" s="57">
        <f>SUM(E15:H15)</f>
        <v>35.879999999999995</v>
      </c>
      <c r="J15" s="57">
        <f t="shared" si="0"/>
        <v>314.12</v>
      </c>
      <c r="K15" s="548"/>
    </row>
    <row r="16" spans="2:11" ht="45.75" customHeight="1" thickBot="1" x14ac:dyDescent="0.25">
      <c r="B16" s="551">
        <v>10</v>
      </c>
      <c r="C16" s="359" t="s">
        <v>116</v>
      </c>
      <c r="D16" s="360">
        <v>331</v>
      </c>
      <c r="E16" s="142">
        <v>9.93</v>
      </c>
      <c r="F16" s="360">
        <v>24</v>
      </c>
      <c r="G16" s="360">
        <v>0</v>
      </c>
      <c r="H16" s="360">
        <v>0</v>
      </c>
      <c r="I16" s="142">
        <f>SUM(E16:H16)</f>
        <v>33.93</v>
      </c>
      <c r="J16" s="142">
        <f t="shared" si="0"/>
        <v>297.07</v>
      </c>
      <c r="K16" s="552"/>
    </row>
    <row r="17" spans="2:12" ht="24" customHeight="1" thickBot="1" x14ac:dyDescent="0.25">
      <c r="B17" s="771" t="s">
        <v>104</v>
      </c>
      <c r="C17" s="772"/>
      <c r="D17" s="772"/>
      <c r="E17" s="772"/>
      <c r="F17" s="772"/>
      <c r="G17" s="772"/>
      <c r="H17" s="772"/>
      <c r="I17" s="772"/>
      <c r="J17" s="772"/>
      <c r="K17" s="773"/>
    </row>
    <row r="18" spans="2:12" ht="36" customHeight="1" thickBot="1" x14ac:dyDescent="0.25">
      <c r="B18" s="553">
        <v>11</v>
      </c>
      <c r="C18" s="554" t="s">
        <v>45</v>
      </c>
      <c r="D18" s="318">
        <v>1100</v>
      </c>
      <c r="E18" s="319">
        <v>30</v>
      </c>
      <c r="F18" s="212">
        <v>79.75</v>
      </c>
      <c r="G18" s="555">
        <v>0</v>
      </c>
      <c r="H18" s="556">
        <v>79</v>
      </c>
      <c r="I18" s="192">
        <f>SUM(E18:H18)</f>
        <v>188.75</v>
      </c>
      <c r="J18" s="192">
        <f>(D18-I18)</f>
        <v>911.25</v>
      </c>
      <c r="K18" s="557"/>
    </row>
    <row r="19" spans="2:12" ht="27" customHeight="1" thickBot="1" x14ac:dyDescent="0.25">
      <c r="B19" s="769" t="s">
        <v>8</v>
      </c>
      <c r="C19" s="770"/>
      <c r="D19" s="140">
        <f>SUM(D5:D18)</f>
        <v>4697</v>
      </c>
      <c r="E19" s="140">
        <f>SUM(E5:E18)</f>
        <v>137.91</v>
      </c>
      <c r="F19" s="140">
        <f>SUM(F5:F18)</f>
        <v>292.33000000000004</v>
      </c>
      <c r="G19" s="140">
        <f>SUM(G5:G18)</f>
        <v>48.22</v>
      </c>
      <c r="H19" s="140">
        <f>SUM(H5:H18)</f>
        <v>79</v>
      </c>
      <c r="I19" s="140">
        <f>SUM(I5:I18)</f>
        <v>557.46</v>
      </c>
      <c r="J19" s="140">
        <f>SUM(J5:J18)</f>
        <v>4139.5400000000009</v>
      </c>
      <c r="K19" s="91" t="s">
        <v>57</v>
      </c>
    </row>
    <row r="20" spans="2:12" x14ac:dyDescent="0.2">
      <c r="B20" s="10"/>
      <c r="C20" s="8"/>
      <c r="D20" s="11"/>
      <c r="E20" s="11"/>
      <c r="F20" s="11"/>
      <c r="G20" s="11"/>
      <c r="H20" s="164"/>
      <c r="I20" s="11"/>
      <c r="J20" s="11"/>
      <c r="K20" s="9"/>
    </row>
    <row r="21" spans="2:12" x14ac:dyDescent="0.2">
      <c r="B21" s="10"/>
      <c r="C21" s="12" t="s">
        <v>9</v>
      </c>
      <c r="D21" s="12"/>
      <c r="E21" s="12"/>
      <c r="F21" s="12"/>
      <c r="G21" s="12"/>
      <c r="H21" s="165"/>
      <c r="I21" s="12"/>
      <c r="J21" s="11"/>
      <c r="K21" s="9"/>
    </row>
    <row r="22" spans="2:12" x14ac:dyDescent="0.2">
      <c r="B22" s="10"/>
      <c r="C22" s="12"/>
      <c r="D22" s="12"/>
      <c r="E22" s="12"/>
      <c r="F22" s="12"/>
      <c r="G22" s="12"/>
      <c r="H22" s="165"/>
      <c r="I22" s="12"/>
      <c r="J22" s="11"/>
      <c r="K22" s="9"/>
    </row>
    <row r="23" spans="2:12" ht="15" x14ac:dyDescent="0.25">
      <c r="B23" s="10"/>
      <c r="C23" s="830" t="str">
        <f>MERC.MLES!C13</f>
        <v>SR. HERNAN JOSE TORRES ROMERO</v>
      </c>
      <c r="D23" s="830"/>
      <c r="E23" s="830"/>
      <c r="F23" s="830" t="str">
        <f>MERC.MLES!F13</f>
        <v>LICDO. NAHIN ARNELGE FERRUFINO BENITEZ</v>
      </c>
      <c r="G23" s="830"/>
      <c r="H23" s="833"/>
      <c r="I23" s="830"/>
      <c r="J23" s="112" t="str">
        <f>MERC.MLES!I13</f>
        <v>LICDA. GLORIA ISABEL GONZALEZ VASQUEZ</v>
      </c>
      <c r="K23" s="9"/>
    </row>
    <row r="24" spans="2:12" ht="15" x14ac:dyDescent="0.25">
      <c r="B24" s="10"/>
      <c r="C24" s="830" t="str">
        <f>MERC.MLES!C14</f>
        <v>SINDICO MUNICIPAL</v>
      </c>
      <c r="D24" s="830"/>
      <c r="E24" s="830"/>
      <c r="F24" s="830" t="str">
        <f>MERC.MLES!F14</f>
        <v>ALCALDE MUNICIPAL</v>
      </c>
      <c r="G24" s="830"/>
      <c r="H24" s="833"/>
      <c r="I24" s="830"/>
      <c r="J24" s="112" t="str">
        <f>MERC.MLES!I14</f>
        <v>CONTADORA MUNICIPAL.</v>
      </c>
      <c r="K24" s="9"/>
    </row>
    <row r="25" spans="2:12" ht="15" x14ac:dyDescent="0.25">
      <c r="B25" s="10"/>
      <c r="C25" s="830"/>
      <c r="D25" s="830"/>
      <c r="E25" s="830"/>
      <c r="F25" s="830"/>
      <c r="G25" s="830"/>
      <c r="H25" s="833"/>
      <c r="I25" s="830"/>
      <c r="J25" s="112"/>
      <c r="K25" s="9"/>
    </row>
    <row r="26" spans="2:12" ht="15" x14ac:dyDescent="0.25">
      <c r="B26" s="10"/>
      <c r="C26" s="830"/>
      <c r="D26" s="830"/>
      <c r="E26" s="830"/>
      <c r="F26" s="830"/>
      <c r="G26" s="830"/>
      <c r="H26" s="833"/>
      <c r="I26" s="830"/>
      <c r="J26" s="112"/>
      <c r="K26" s="9"/>
    </row>
    <row r="27" spans="2:12" s="35" customFormat="1" ht="15" x14ac:dyDescent="0.25">
      <c r="B27" s="44"/>
      <c r="C27" s="44" t="str">
        <f>MERC.MLES!C17</f>
        <v>LICDA. CARINA PATRICIA FLORES VASQUEZ</v>
      </c>
      <c r="D27" s="44"/>
      <c r="E27" s="44"/>
      <c r="F27" s="19"/>
      <c r="G27" s="19"/>
      <c r="H27" s="167"/>
      <c r="I27" s="43"/>
      <c r="J27" s="43"/>
      <c r="L27" s="43"/>
    </row>
    <row r="28" spans="2:12" s="35" customFormat="1" ht="15" x14ac:dyDescent="0.25">
      <c r="B28" s="44"/>
      <c r="C28" s="44" t="str">
        <f>MERC.MLES!C18</f>
        <v>JEFE DE RECURSOS HUMANOS</v>
      </c>
      <c r="D28" s="44"/>
      <c r="E28" s="44"/>
      <c r="F28" s="19" t="str">
        <f>MERC.MLES!F17</f>
        <v>SR. MARIO ALBERTO DIAZ PAIZ</v>
      </c>
      <c r="G28" s="19"/>
      <c r="H28" s="167"/>
      <c r="I28" s="43"/>
      <c r="J28" s="111"/>
      <c r="L28" s="43"/>
    </row>
    <row r="29" spans="2:12" s="35" customFormat="1" ht="15" x14ac:dyDescent="0.25">
      <c r="B29" s="44"/>
      <c r="C29" s="44"/>
      <c r="D29" s="44"/>
      <c r="E29" s="44"/>
      <c r="F29" s="19" t="str">
        <f>MERC.MLES!F18</f>
        <v>TESORERO MUNICIPAL</v>
      </c>
      <c r="G29" s="19"/>
      <c r="H29" s="167"/>
      <c r="I29" s="740" t="s">
        <v>52</v>
      </c>
      <c r="J29" s="740"/>
      <c r="L29" s="43"/>
    </row>
    <row r="30" spans="2:12" s="35" customFormat="1" ht="15" x14ac:dyDescent="0.25">
      <c r="B30" s="43"/>
      <c r="C30" s="43"/>
      <c r="D30" s="45"/>
      <c r="E30" s="45"/>
      <c r="H30" s="166"/>
    </row>
    <row r="31" spans="2:12" s="35" customFormat="1" ht="14.25" x14ac:dyDescent="0.2">
      <c r="H31" s="166"/>
    </row>
    <row r="32" spans="2:12" s="35" customFormat="1" ht="14.25" x14ac:dyDescent="0.2">
      <c r="H32" s="166"/>
    </row>
    <row r="33" spans="8:8" s="35" customFormat="1" ht="14.25" x14ac:dyDescent="0.2">
      <c r="H33" s="166"/>
    </row>
    <row r="34" spans="8:8" s="35" customFormat="1" ht="14.25" x14ac:dyDescent="0.2">
      <c r="H34" s="166"/>
    </row>
  </sheetData>
  <mergeCells count="6">
    <mergeCell ref="I29:J29"/>
    <mergeCell ref="B19:C19"/>
    <mergeCell ref="B10:K10"/>
    <mergeCell ref="B17:K17"/>
    <mergeCell ref="B4:K4"/>
    <mergeCell ref="B7:K7"/>
  </mergeCells>
  <phoneticPr fontId="4" type="noConversion"/>
  <printOptions horizontalCentered="1"/>
  <pageMargins left="0" right="0" top="0.51181102362204722" bottom="0.31496062992125984" header="0" footer="0"/>
  <pageSetup paperSize="5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45F71"/>
  </sheetPr>
  <dimension ref="B2:K23"/>
  <sheetViews>
    <sheetView showWhiteSpace="0" view="pageLayout" topLeftCell="A7" zoomScale="75" zoomScaleNormal="82" zoomScalePageLayoutView="75" workbookViewId="0">
      <selection activeCell="D22" sqref="D22"/>
    </sheetView>
  </sheetViews>
  <sheetFormatPr baseColWidth="10" defaultRowHeight="12.75" x14ac:dyDescent="0.2"/>
  <cols>
    <col min="1" max="1" width="6.5703125" style="115" customWidth="1"/>
    <col min="2" max="2" width="4.28515625" style="115" customWidth="1"/>
    <col min="3" max="3" width="16.28515625" style="153" customWidth="1"/>
    <col min="4" max="4" width="18" style="215" customWidth="1"/>
    <col min="5" max="5" width="13" style="215" customWidth="1"/>
    <col min="6" max="6" width="14" style="215" customWidth="1"/>
    <col min="7" max="7" width="11.5703125" style="215" customWidth="1"/>
    <col min="8" max="8" width="13" style="215" hidden="1" customWidth="1"/>
    <col min="9" max="9" width="13.5703125" style="215" customWidth="1"/>
    <col min="10" max="10" width="14.140625" style="215" customWidth="1"/>
    <col min="11" max="11" width="19.42578125" style="115" customWidth="1"/>
    <col min="12" max="16384" width="11.42578125" style="115"/>
  </cols>
  <sheetData>
    <row r="2" spans="2:11" ht="15.75" x14ac:dyDescent="0.25">
      <c r="B2" s="98"/>
      <c r="C2" s="257" t="str">
        <f>'TIANGUE Y RASTRO'!E1</f>
        <v>PLANILLA  DE  SUELDO  DEL MES DE ENERO 2020</v>
      </c>
      <c r="D2" s="214"/>
      <c r="H2" s="214"/>
      <c r="I2" s="214"/>
      <c r="J2" s="214"/>
      <c r="K2" s="98"/>
    </row>
    <row r="3" spans="2:11" ht="16.5" thickBot="1" x14ac:dyDescent="0.3">
      <c r="B3" s="98"/>
      <c r="C3" s="257"/>
      <c r="D3" s="214"/>
      <c r="H3" s="214"/>
      <c r="I3" s="214"/>
      <c r="J3" s="214"/>
      <c r="K3" s="98"/>
    </row>
    <row r="4" spans="2:11" s="74" customFormat="1" ht="58.5" customHeight="1" thickBot="1" x14ac:dyDescent="0.3">
      <c r="B4" s="270" t="s">
        <v>13</v>
      </c>
      <c r="C4" s="271" t="s">
        <v>1</v>
      </c>
      <c r="D4" s="272" t="s">
        <v>21</v>
      </c>
      <c r="E4" s="272" t="s">
        <v>2</v>
      </c>
      <c r="F4" s="272" t="s">
        <v>16</v>
      </c>
      <c r="G4" s="272" t="s">
        <v>10</v>
      </c>
      <c r="H4" s="273" t="s">
        <v>60</v>
      </c>
      <c r="I4" s="272" t="s">
        <v>25</v>
      </c>
      <c r="J4" s="272" t="s">
        <v>26</v>
      </c>
      <c r="K4" s="336" t="s">
        <v>7</v>
      </c>
    </row>
    <row r="5" spans="2:11" ht="24.75" customHeight="1" thickBot="1" x14ac:dyDescent="0.25">
      <c r="B5" s="777" t="s">
        <v>62</v>
      </c>
      <c r="C5" s="778"/>
      <c r="D5" s="778"/>
      <c r="E5" s="778"/>
      <c r="F5" s="778"/>
      <c r="G5" s="778"/>
      <c r="H5" s="778"/>
      <c r="I5" s="778"/>
      <c r="J5" s="778"/>
      <c r="K5" s="779"/>
    </row>
    <row r="6" spans="2:11" ht="45" customHeight="1" thickBot="1" x14ac:dyDescent="0.25">
      <c r="B6" s="712">
        <v>1</v>
      </c>
      <c r="C6" s="713" t="s">
        <v>121</v>
      </c>
      <c r="D6" s="714">
        <v>505</v>
      </c>
      <c r="E6" s="715">
        <v>15.15</v>
      </c>
      <c r="F6" s="716">
        <v>36.61</v>
      </c>
      <c r="G6" s="717">
        <v>0</v>
      </c>
      <c r="H6" s="717"/>
      <c r="I6" s="718">
        <f>SUM(E6:H6)</f>
        <v>51.76</v>
      </c>
      <c r="J6" s="718">
        <f>+D6-I6</f>
        <v>453.24</v>
      </c>
      <c r="K6" s="719"/>
    </row>
    <row r="7" spans="2:11" ht="20.25" customHeight="1" thickBot="1" x14ac:dyDescent="0.25">
      <c r="B7" s="780" t="s">
        <v>73</v>
      </c>
      <c r="C7" s="781"/>
      <c r="D7" s="781"/>
      <c r="E7" s="781"/>
      <c r="F7" s="781"/>
      <c r="G7" s="781"/>
      <c r="H7" s="781"/>
      <c r="I7" s="781"/>
      <c r="J7" s="781"/>
      <c r="K7" s="782"/>
    </row>
    <row r="8" spans="2:11" ht="36.75" customHeight="1" x14ac:dyDescent="0.3">
      <c r="B8" s="720">
        <v>2</v>
      </c>
      <c r="C8" s="721" t="s">
        <v>165</v>
      </c>
      <c r="D8" s="722">
        <v>475</v>
      </c>
      <c r="E8" s="723">
        <v>14.25</v>
      </c>
      <c r="F8" s="724">
        <v>34.44</v>
      </c>
      <c r="G8" s="724">
        <v>0</v>
      </c>
      <c r="H8" s="725"/>
      <c r="I8" s="432">
        <f>SUM(E8:H8)</f>
        <v>48.69</v>
      </c>
      <c r="J8" s="432">
        <f>+D8-I8</f>
        <v>426.31</v>
      </c>
      <c r="K8" s="726"/>
    </row>
    <row r="9" spans="2:11" ht="53.25" customHeight="1" x14ac:dyDescent="0.3">
      <c r="B9" s="559">
        <v>3</v>
      </c>
      <c r="C9" s="560" t="s">
        <v>155</v>
      </c>
      <c r="D9" s="561">
        <v>410</v>
      </c>
      <c r="E9" s="562">
        <v>12.3</v>
      </c>
      <c r="F9" s="563">
        <v>0</v>
      </c>
      <c r="G9" s="564">
        <v>24.6</v>
      </c>
      <c r="H9" s="565"/>
      <c r="I9" s="566">
        <f>SUM(E9:H9)</f>
        <v>36.900000000000006</v>
      </c>
      <c r="J9" s="566">
        <f>+D9-I9</f>
        <v>373.1</v>
      </c>
      <c r="K9" s="567"/>
    </row>
    <row r="10" spans="2:11" ht="36.75" customHeight="1" x14ac:dyDescent="0.3">
      <c r="B10" s="558">
        <v>4</v>
      </c>
      <c r="C10" s="568" t="s">
        <v>82</v>
      </c>
      <c r="D10" s="429">
        <v>350</v>
      </c>
      <c r="E10" s="429">
        <v>10.5</v>
      </c>
      <c r="F10" s="429">
        <v>25.38</v>
      </c>
      <c r="G10" s="564">
        <v>0</v>
      </c>
      <c r="H10" s="565"/>
      <c r="I10" s="566">
        <f>SUM(E10:H10)</f>
        <v>35.879999999999995</v>
      </c>
      <c r="J10" s="566">
        <f>+D10-I10</f>
        <v>314.12</v>
      </c>
      <c r="K10" s="567"/>
    </row>
    <row r="11" spans="2:11" ht="47.25" customHeight="1" x14ac:dyDescent="0.2">
      <c r="B11" s="559">
        <v>5</v>
      </c>
      <c r="C11" s="560" t="s">
        <v>31</v>
      </c>
      <c r="D11" s="561">
        <v>325</v>
      </c>
      <c r="E11" s="562">
        <v>9.75</v>
      </c>
      <c r="F11" s="562" t="s">
        <v>44</v>
      </c>
      <c r="G11" s="564">
        <v>19.5</v>
      </c>
      <c r="H11" s="565"/>
      <c r="I11" s="566">
        <f>SUM(E11:H11)</f>
        <v>29.25</v>
      </c>
      <c r="J11" s="566">
        <f>+D11-I11</f>
        <v>295.75</v>
      </c>
      <c r="K11" s="569"/>
    </row>
    <row r="12" spans="2:11" ht="52.5" customHeight="1" thickBot="1" x14ac:dyDescent="0.25">
      <c r="B12" s="570">
        <v>6</v>
      </c>
      <c r="C12" s="571" t="s">
        <v>31</v>
      </c>
      <c r="D12" s="572">
        <v>315</v>
      </c>
      <c r="E12" s="573">
        <v>9.4499999999999993</v>
      </c>
      <c r="F12" s="574">
        <v>22.84</v>
      </c>
      <c r="G12" s="575">
        <v>0</v>
      </c>
      <c r="H12" s="575"/>
      <c r="I12" s="576">
        <f>SUM(E12:H12)</f>
        <v>32.29</v>
      </c>
      <c r="J12" s="576">
        <f>+D12-I12</f>
        <v>282.70999999999998</v>
      </c>
      <c r="K12" s="577"/>
    </row>
    <row r="13" spans="2:11" s="117" customFormat="1" ht="43.5" customHeight="1" thickBot="1" x14ac:dyDescent="0.25">
      <c r="B13" s="767" t="s">
        <v>129</v>
      </c>
      <c r="C13" s="768"/>
      <c r="D13" s="433">
        <f>SUM(D6:D12)</f>
        <v>2380</v>
      </c>
      <c r="E13" s="433">
        <f>SUM(E6:E12)</f>
        <v>71.400000000000006</v>
      </c>
      <c r="F13" s="433">
        <f>SUM(F6:F12)</f>
        <v>119.27</v>
      </c>
      <c r="G13" s="433">
        <f>SUM(G6:G12)</f>
        <v>44.1</v>
      </c>
      <c r="H13" s="433">
        <f t="shared" ref="D13:J13" si="0">SUM(H6:H12)</f>
        <v>0</v>
      </c>
      <c r="I13" s="433">
        <f>SUM(I6:I12)</f>
        <v>234.76999999999998</v>
      </c>
      <c r="J13" s="433">
        <f>SUM(J6:J12)</f>
        <v>2145.23</v>
      </c>
      <c r="K13" s="91" t="s">
        <v>86</v>
      </c>
    </row>
    <row r="14" spans="2:11" x14ac:dyDescent="0.2">
      <c r="B14" s="118"/>
      <c r="C14" s="156"/>
      <c r="D14" s="216"/>
      <c r="E14" s="216"/>
      <c r="F14" s="216"/>
      <c r="G14" s="216"/>
      <c r="H14" s="216"/>
      <c r="I14" s="216"/>
      <c r="J14" s="216"/>
      <c r="K14" s="119"/>
    </row>
    <row r="15" spans="2:11" x14ac:dyDescent="0.2">
      <c r="B15" s="118"/>
      <c r="C15" s="156"/>
      <c r="D15" s="216"/>
      <c r="E15" s="216"/>
      <c r="F15" s="216"/>
      <c r="G15" s="216"/>
      <c r="H15" s="216"/>
      <c r="I15" s="216"/>
      <c r="J15" s="216"/>
      <c r="K15" s="119"/>
    </row>
    <row r="16" spans="2:11" x14ac:dyDescent="0.2">
      <c r="B16" s="118"/>
      <c r="C16" s="156"/>
      <c r="D16" s="216"/>
      <c r="E16" s="216"/>
      <c r="F16" s="216"/>
      <c r="G16" s="216"/>
      <c r="H16" s="216"/>
      <c r="I16" s="216"/>
      <c r="J16" s="216"/>
      <c r="K16" s="119"/>
    </row>
    <row r="17" spans="2:11" ht="15.75" x14ac:dyDescent="0.25">
      <c r="B17" s="118"/>
      <c r="C17" s="158" t="str">
        <f>'TIANGUE Y RASTRO'!C23</f>
        <v>SR. HERNAN JOSE TORRES ROMERO</v>
      </c>
      <c r="D17" s="835"/>
      <c r="E17" s="835" t="str">
        <f>'TIANGUE Y RASTRO'!F23</f>
        <v>LICDO. NAHIN ARNELGE FERRUFINO BENITEZ</v>
      </c>
      <c r="F17" s="835"/>
      <c r="G17" s="217"/>
      <c r="H17" s="835"/>
      <c r="I17" s="835"/>
      <c r="J17" s="835" t="str">
        <f>'TIANGUE Y RASTRO'!J23</f>
        <v>LICDA. GLORIA ISABEL GONZALEZ VASQUEZ</v>
      </c>
      <c r="K17" s="119"/>
    </row>
    <row r="18" spans="2:11" ht="15.75" x14ac:dyDescent="0.25">
      <c r="B18" s="118"/>
      <c r="C18" s="158" t="str">
        <f>'TIANGUE Y RASTRO'!C24</f>
        <v>SINDICO MUNICIPAL</v>
      </c>
      <c r="D18" s="835"/>
      <c r="E18" s="835" t="str">
        <f>'TIANGUE Y RASTRO'!F24</f>
        <v>ALCALDE MUNICIPAL</v>
      </c>
      <c r="F18" s="835"/>
      <c r="G18" s="835"/>
      <c r="H18" s="835"/>
      <c r="I18" s="835"/>
      <c r="J18" s="835" t="str">
        <f>'TIANGUE Y RASTRO'!J24</f>
        <v>CONTADORA MUNICIPAL.</v>
      </c>
      <c r="K18" s="119"/>
    </row>
    <row r="19" spans="2:11" ht="15.75" x14ac:dyDescent="0.25">
      <c r="B19" s="5"/>
      <c r="C19" s="825"/>
      <c r="D19" s="836"/>
      <c r="E19" s="836"/>
      <c r="F19" s="836"/>
      <c r="G19" s="836"/>
      <c r="H19" s="836"/>
      <c r="I19" s="836"/>
      <c r="J19" s="268"/>
      <c r="K19" s="5"/>
    </row>
    <row r="20" spans="2:11" ht="15" x14ac:dyDescent="0.2">
      <c r="C20" s="380"/>
      <c r="D20" s="837"/>
      <c r="E20" s="837"/>
      <c r="F20" s="837"/>
      <c r="G20" s="837"/>
      <c r="H20" s="837"/>
      <c r="I20" s="837"/>
    </row>
    <row r="21" spans="2:11" ht="15" x14ac:dyDescent="0.2">
      <c r="C21" s="380"/>
      <c r="D21" s="837"/>
      <c r="E21" s="837"/>
      <c r="F21" s="837"/>
      <c r="G21" s="837"/>
      <c r="H21" s="837"/>
      <c r="I21" s="837"/>
    </row>
    <row r="22" spans="2:11" ht="15" x14ac:dyDescent="0.2">
      <c r="C22" s="380" t="s">
        <v>174</v>
      </c>
      <c r="D22" s="837"/>
      <c r="E22" s="837"/>
      <c r="F22" s="837" t="str">
        <f>'TIANGUE Y RASTRO'!F28</f>
        <v>SR. MARIO ALBERTO DIAZ PAIZ</v>
      </c>
      <c r="G22" s="837"/>
      <c r="H22" s="837"/>
      <c r="I22" s="837"/>
    </row>
    <row r="23" spans="2:11" ht="15" x14ac:dyDescent="0.2">
      <c r="C23" s="380" t="s">
        <v>175</v>
      </c>
      <c r="D23" s="837"/>
      <c r="E23" s="837"/>
      <c r="F23" s="837" t="str">
        <f>'TIANGUE Y RASTRO'!F29</f>
        <v>TESORERO MUNICIPAL</v>
      </c>
      <c r="G23" s="837"/>
      <c r="H23" s="837"/>
      <c r="I23" s="837"/>
    </row>
  </sheetData>
  <mergeCells count="3">
    <mergeCell ref="B5:K5"/>
    <mergeCell ref="B7:K7"/>
    <mergeCell ref="B13:C13"/>
  </mergeCells>
  <pageMargins left="0.25" right="0.25" top="0.75" bottom="0.75" header="0.3" footer="0.3"/>
  <pageSetup paperSize="5" scale="60" orientation="landscape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DESPACHO</vt:lpstr>
      <vt:lpstr>GERENCIA GRAL</vt:lpstr>
      <vt:lpstr>CONTATBILIDAD</vt:lpstr>
      <vt:lpstr>DESARROLLO HNO</vt:lpstr>
      <vt:lpstr>UATM</vt:lpstr>
      <vt:lpstr>REG.</vt:lpstr>
      <vt:lpstr>MERC.MLES</vt:lpstr>
      <vt:lpstr>TIANGUE Y RASTRO</vt:lpstr>
      <vt:lpstr>AIP</vt:lpstr>
      <vt:lpstr>POLICIA1</vt:lpstr>
      <vt:lpstr>POLICIAS 2</vt:lpstr>
      <vt:lpstr>SERVICIOS GENERALES</vt:lpstr>
      <vt:lpstr>ASEO 1</vt:lpstr>
      <vt:lpstr>CENTRO DE FORMACION </vt:lpstr>
      <vt:lpstr>GESTION T.</vt:lpstr>
      <vt:lpstr>UNIDAD JIRIDICA</vt:lpstr>
      <vt:lpstr>CONTRATO</vt:lpstr>
    </vt:vector>
  </TitlesOfParts>
  <Company>ALCALDIA MUNICIPAL DE SN. FCO.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Admin</cp:lastModifiedBy>
  <cp:lastPrinted>2019-02-21T19:59:01Z</cp:lastPrinted>
  <dcterms:created xsi:type="dcterms:W3CDTF">2002-01-15T14:42:07Z</dcterms:created>
  <dcterms:modified xsi:type="dcterms:W3CDTF">2020-03-12T00:28:58Z</dcterms:modified>
</cp:coreProperties>
</file>