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maya\AppData\Local\Microsoft\Windows\INetCache\Content.Outlook\2EMB4DVL\"/>
    </mc:Choice>
  </mc:AlternateContent>
  <xr:revisionPtr revIDLastSave="0" documentId="13_ncr:1_{8C1B8675-51D8-451F-83D9-FC9F0094D2B4}" xr6:coauthVersionLast="44" xr6:coauthVersionMax="44" xr10:uidLastSave="{00000000-0000-0000-0000-000000000000}"/>
  <bookViews>
    <workbookView xWindow="-110" yWindow="-110" windowWidth="19420" windowHeight="10420" xr2:uid="{FD540C69-BBBE-49A4-9F7F-A333B6E99D9B}"/>
  </bookViews>
  <sheets>
    <sheet name="Hoja1 (2)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7" i="1" l="1"/>
  <c r="E36" i="1"/>
  <c r="E5" i="1"/>
  <c r="E37" i="1"/>
  <c r="E18" i="1"/>
  <c r="E39" i="1"/>
  <c r="E19" i="1"/>
  <c r="E25" i="1"/>
  <c r="E40" i="1"/>
  <c r="E20" i="1"/>
  <c r="E30" i="1"/>
  <c r="E41" i="1"/>
  <c r="E23" i="1"/>
  <c r="E29" i="1"/>
  <c r="E43" i="1"/>
  <c r="E45" i="1"/>
  <c r="E24" i="1"/>
  <c r="E28" i="1"/>
  <c r="E44" i="1"/>
  <c r="E15" i="1"/>
  <c r="E6" i="1"/>
  <c r="E11" i="1"/>
  <c r="E48" i="1"/>
  <c r="E12" i="1"/>
  <c r="E47" i="1"/>
  <c r="E14" i="1"/>
  <c r="E8" i="1"/>
  <c r="E32" i="1"/>
  <c r="E10" i="1"/>
  <c r="E35" i="1"/>
  <c r="E22" i="1"/>
  <c r="E26" i="1"/>
  <c r="E17" i="1"/>
  <c r="E27" i="1"/>
  <c r="E16" i="1"/>
  <c r="E33" i="1"/>
  <c r="E21" i="1"/>
  <c r="E2" i="1"/>
  <c r="E42" i="1"/>
  <c r="E3" i="1"/>
  <c r="E4" i="1"/>
</calcChain>
</file>

<file path=xl/sharedStrings.xml><?xml version="1.0" encoding="utf-8"?>
<sst xmlns="http://schemas.openxmlformats.org/spreadsheetml/2006/main" count="194" uniqueCount="66">
  <si>
    <t>AÑO</t>
  </si>
  <si>
    <t>PERSONA NATURAL/JURIDICA</t>
  </si>
  <si>
    <t>PERIODO DE CONTRATACION</t>
  </si>
  <si>
    <t xml:space="preserve">MONTO </t>
  </si>
  <si>
    <t>OBJETO DEL CONTRATO</t>
  </si>
  <si>
    <t>FORMA DE CONTRATACION</t>
  </si>
  <si>
    <t>LIGIA MARIA BATTISTONI SCHUTZ</t>
  </si>
  <si>
    <t>AGOSTO A DICIEMBRE 2004</t>
  </si>
  <si>
    <t>ALOJAMIENTO CONSULTORES EXTRANJEROS</t>
  </si>
  <si>
    <t>DERECHO COMUN</t>
  </si>
  <si>
    <t>GIGANTE EXPRESS, S.A. DE C.V.</t>
  </si>
  <si>
    <t>ENERO A DICIEMBRE DE 2004</t>
  </si>
  <si>
    <t>OFICINAS ADMINISTRATIVAS DEL BANCO</t>
  </si>
  <si>
    <t>ENERO A DICIEMBRE DE 2005</t>
  </si>
  <si>
    <t>SUCEL CAROLINA SIGUENZA VIUDA DE VILLALTA</t>
  </si>
  <si>
    <t>SEPTIEMBRE A DICIEMBRE 2006</t>
  </si>
  <si>
    <t>BODEGA ACTIVO FIJO</t>
  </si>
  <si>
    <t>COMPAÑÍA HOTELERA SALVADOREÑA</t>
  </si>
  <si>
    <t>AGOSTO A DICIEMBRE DE 2006</t>
  </si>
  <si>
    <t>ESTACIONAMIENTO</t>
  </si>
  <si>
    <t>ENERO A DICIEMBRE DE 2006</t>
  </si>
  <si>
    <t>JUAN ATALAH NASSER</t>
  </si>
  <si>
    <t>JUNIO A DICIEMBRE DE 2007</t>
  </si>
  <si>
    <t>BODEGA DE MOBILIARIO Y EQUIPO</t>
  </si>
  <si>
    <t>ENERO A DICIEMBRE DE 2007</t>
  </si>
  <si>
    <t>ENERO A DICIEMBRE DE 2008</t>
  </si>
  <si>
    <t>ENERO A DICIEMBRE DE 2009</t>
  </si>
  <si>
    <t>ENERO A JULIO DE 2010</t>
  </si>
  <si>
    <t>DESARROLLOS INMOBILIARIOS COMERCIALES, S.A. DE C.V.</t>
  </si>
  <si>
    <t>AGOSTO A DICIEMBRE DE 2010</t>
  </si>
  <si>
    <t>ENERO A DICIEMBRE DE 2011</t>
  </si>
  <si>
    <t>METROCENTRO, S.A DE CV.</t>
  </si>
  <si>
    <t>ENERO A DICIEMBRE DE 2012</t>
  </si>
  <si>
    <t>AGENCIA DE ATENCION AL CLIENTE</t>
  </si>
  <si>
    <t>CREACIONES POPEYE, S.A DE C.V. (CONDOMINIO MONTE ALTO</t>
  </si>
  <si>
    <t>ABRIL A SEPTIEMBRE 2012</t>
  </si>
  <si>
    <t>ALOJAMIENTO CONSULTORES SYSDE</t>
  </si>
  <si>
    <t>DESARROLLOS INMOBILIARIOS COMERCIALES, S.A DE C.V. (PLAZA MUNDO)</t>
  </si>
  <si>
    <t>FEBRERO A DICIEMBRE 2012</t>
  </si>
  <si>
    <t>CENTRO DE ATENCION BDES</t>
  </si>
  <si>
    <t>INVERSIONES BOLIVAR, S.A. DE C.V. (plaza merliot)</t>
  </si>
  <si>
    <t>PROMOTORA WORLD TRADE CENTER, S.A. DE C.V.</t>
  </si>
  <si>
    <t>MARZO 12 A DICIEMBRE 2012</t>
  </si>
  <si>
    <t>ESPACIO EN LOCAL 109, WTC, EXPANSION OFICINA ADMINISTRATIVA</t>
  </si>
  <si>
    <t>NOVIEMBRE A DICIEMBRE 2012</t>
  </si>
  <si>
    <t>ENERO A DICIEMBRE DE 2013</t>
  </si>
  <si>
    <t>ENERO A DICIEMBRE 2013</t>
  </si>
  <si>
    <t>NOVIEMBRE A DICIEMBRE 2013</t>
  </si>
  <si>
    <t>ESTACIONAMIENTO (39 espacios)</t>
  </si>
  <si>
    <t>ENERO A DICIEMBRE DE 2014</t>
  </si>
  <si>
    <t>ENERO DE 2014</t>
  </si>
  <si>
    <t xml:space="preserve"> ENERO A MAYO 2014</t>
  </si>
  <si>
    <t>ENERO A DICIEMBRE 2014</t>
  </si>
  <si>
    <t>NOVIEMBRE A DICIEMBRE 2014</t>
  </si>
  <si>
    <t>ENERO A DICIEMBRE 2015</t>
  </si>
  <si>
    <t>ENERO A DICIEMBRE DE 2015</t>
  </si>
  <si>
    <t>ENERO A DICIEMBRE 2016</t>
  </si>
  <si>
    <t>ENERO A DICIEMBRE DE 2016</t>
  </si>
  <si>
    <t>ENERO A DICIEMBRE 2017</t>
  </si>
  <si>
    <t>ENERO A DICIEMBRE DE 2017</t>
  </si>
  <si>
    <t>ENERO A DICIEMBRE 2018</t>
  </si>
  <si>
    <t>ENERO A DICIEMBRE DE 2018</t>
  </si>
  <si>
    <t>ESTACIONAMIENTO (60 espacios)</t>
  </si>
  <si>
    <t>ENERO A DICIEMBRE 2019</t>
  </si>
  <si>
    <t>ENERO A DICIEMBRE DE 2019</t>
  </si>
  <si>
    <t>ESTACIONAMIENTO (41 espacios)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</si>
</sst>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4" x14ac:knownFonts="1">
    <font>
      <sz val="11"/>
      <color theme="1"/>
      <name val="Calibri"/>
      <family val="2"/>
      <scheme val="minor"/>
    </font>
    <font>
      <sz val="10"/>
      <color theme="1"/>
      <name val="Arial Narrow"/>
      <family val="2"/>
    </font>
    <font>
      <b/>
      <sz val="11"/>
      <color theme="1"/>
      <name val="Calibri"/>
      <family val="2"/>
      <scheme val="minor"/>
    </font>
    <font>
      <b/>
      <sz val="10"/>
      <color theme="0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wrapText="1"/>
    </xf>
    <xf numFmtId="164" fontId="3" fillId="2" borderId="1" xfId="0" applyNumberFormat="1" applyFont="1" applyFill="1" applyBorder="1" applyAlignment="1">
      <alignment horizontal="center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1" fillId="3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/>
    </xf>
    <xf numFmtId="17" fontId="1" fillId="0" borderId="1" xfId="0" applyNumberFormat="1" applyFont="1" applyBorder="1" applyAlignment="1">
      <alignment horizontal="center" vertical="top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 vertical="top"/>
    </xf>
    <xf numFmtId="164" fontId="0" fillId="0" borderId="0" xfId="0" applyNumberFormat="1" applyAlignment="1">
      <alignment horizontal="center" vertical="top"/>
    </xf>
    <xf numFmtId="0" fontId="0" fillId="4" borderId="0" xfId="0" applyFill="1" applyAlignment="1">
      <alignment horizontal="center"/>
    </xf>
    <xf numFmtId="0" fontId="1" fillId="4" borderId="1" xfId="0" applyFont="1" applyFill="1" applyBorder="1" applyAlignment="1">
      <alignment horizontal="center"/>
    </xf>
    <xf numFmtId="164" fontId="1" fillId="4" borderId="1" xfId="0" applyNumberFormat="1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 vertical="top"/>
    </xf>
    <xf numFmtId="0" fontId="1" fillId="4" borderId="1" xfId="0" applyFont="1" applyFill="1" applyBorder="1" applyAlignment="1">
      <alignment horizontal="center" vertical="top" wrapText="1"/>
    </xf>
    <xf numFmtId="164" fontId="1" fillId="4" borderId="1" xfId="0" applyNumberFormat="1" applyFont="1" applyFill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9BD9E4-DC47-42C7-B837-98BF9DA57A81}">
  <dimension ref="A1:G51"/>
  <sheetViews>
    <sheetView tabSelected="1" workbookViewId="0">
      <selection activeCell="C5" sqref="C5"/>
    </sheetView>
  </sheetViews>
  <sheetFormatPr baseColWidth="10" defaultRowHeight="14.5" x14ac:dyDescent="0.35"/>
  <cols>
    <col min="1" max="1" width="3.81640625" style="5" customWidth="1"/>
    <col min="2" max="2" width="10.90625" style="5"/>
    <col min="3" max="3" width="55.26953125" style="5" customWidth="1"/>
    <col min="4" max="4" width="35.1796875" style="5" customWidth="1"/>
    <col min="5" max="5" width="11.7265625" style="13" customWidth="1"/>
    <col min="6" max="6" width="38.7265625" style="5" customWidth="1"/>
    <col min="7" max="7" width="19" style="5" customWidth="1"/>
    <col min="8" max="16384" width="10.90625" style="5"/>
  </cols>
  <sheetData>
    <row r="1" spans="1:7" s="1" customFormat="1" ht="26.5" x14ac:dyDescent="0.35">
      <c r="B1" s="2" t="s">
        <v>0</v>
      </c>
      <c r="C1" s="3" t="s">
        <v>1</v>
      </c>
      <c r="D1" s="3" t="s">
        <v>2</v>
      </c>
      <c r="E1" s="4" t="s">
        <v>3</v>
      </c>
      <c r="F1" s="3" t="s">
        <v>4</v>
      </c>
      <c r="G1" s="3" t="s">
        <v>5</v>
      </c>
    </row>
    <row r="2" spans="1:7" s="16" customFormat="1" x14ac:dyDescent="0.35">
      <c r="A2" s="16">
        <v>1</v>
      </c>
      <c r="B2" s="17">
        <v>2006</v>
      </c>
      <c r="C2" s="17" t="s">
        <v>10</v>
      </c>
      <c r="D2" s="17" t="s">
        <v>20</v>
      </c>
      <c r="E2" s="18">
        <f>30899.26*12</f>
        <v>370791.12</v>
      </c>
      <c r="F2" s="17" t="s">
        <v>12</v>
      </c>
      <c r="G2" s="17" t="s">
        <v>9</v>
      </c>
    </row>
    <row r="3" spans="1:7" s="16" customFormat="1" x14ac:dyDescent="0.35">
      <c r="A3" s="16">
        <v>2</v>
      </c>
      <c r="B3" s="17">
        <v>2005</v>
      </c>
      <c r="C3" s="17" t="s">
        <v>10</v>
      </c>
      <c r="D3" s="17" t="s">
        <v>13</v>
      </c>
      <c r="E3" s="18">
        <f>(27369.25*7)+(30899.26*5)</f>
        <v>346081.05</v>
      </c>
      <c r="F3" s="17" t="s">
        <v>12</v>
      </c>
      <c r="G3" s="17" t="s">
        <v>9</v>
      </c>
    </row>
    <row r="4" spans="1:7" s="16" customFormat="1" x14ac:dyDescent="0.35">
      <c r="A4" s="16">
        <v>3</v>
      </c>
      <c r="B4" s="17">
        <v>2004</v>
      </c>
      <c r="C4" s="17" t="s">
        <v>10</v>
      </c>
      <c r="D4" s="17" t="s">
        <v>11</v>
      </c>
      <c r="E4" s="18">
        <f>(27369.25*12)</f>
        <v>328431</v>
      </c>
      <c r="F4" s="17" t="s">
        <v>12</v>
      </c>
      <c r="G4" s="17" t="s">
        <v>9</v>
      </c>
    </row>
    <row r="5" spans="1:7" s="16" customFormat="1" x14ac:dyDescent="0.35">
      <c r="A5" s="16">
        <v>4</v>
      </c>
      <c r="B5" s="17">
        <v>2018</v>
      </c>
      <c r="C5" s="17" t="s">
        <v>28</v>
      </c>
      <c r="D5" s="17" t="s">
        <v>61</v>
      </c>
      <c r="E5" s="18">
        <f>4068*12</f>
        <v>48816</v>
      </c>
      <c r="F5" s="19" t="s">
        <v>62</v>
      </c>
      <c r="G5" s="17" t="s">
        <v>9</v>
      </c>
    </row>
    <row r="6" spans="1:7" s="16" customFormat="1" x14ac:dyDescent="0.35">
      <c r="A6" s="16">
        <v>5</v>
      </c>
      <c r="B6" s="17">
        <v>2013</v>
      </c>
      <c r="C6" s="19" t="s">
        <v>37</v>
      </c>
      <c r="D6" s="20" t="s">
        <v>46</v>
      </c>
      <c r="E6" s="21">
        <f>3764.21*12</f>
        <v>45170.520000000004</v>
      </c>
      <c r="F6" s="19" t="s">
        <v>39</v>
      </c>
      <c r="G6" s="19" t="s">
        <v>9</v>
      </c>
    </row>
    <row r="7" spans="1:7" s="16" customFormat="1" x14ac:dyDescent="0.35">
      <c r="A7" s="16">
        <v>6</v>
      </c>
      <c r="B7" s="17">
        <v>2019</v>
      </c>
      <c r="C7" s="17" t="s">
        <v>28</v>
      </c>
      <c r="D7" s="17" t="s">
        <v>64</v>
      </c>
      <c r="E7" s="18">
        <f>3485*12</f>
        <v>41820</v>
      </c>
      <c r="F7" s="19" t="s">
        <v>65</v>
      </c>
      <c r="G7" s="17" t="s">
        <v>9</v>
      </c>
    </row>
    <row r="8" spans="1:7" s="16" customFormat="1" x14ac:dyDescent="0.35">
      <c r="A8" s="16">
        <v>7</v>
      </c>
      <c r="B8" s="17">
        <v>2012</v>
      </c>
      <c r="C8" s="19" t="s">
        <v>37</v>
      </c>
      <c r="D8" s="20" t="s">
        <v>38</v>
      </c>
      <c r="E8" s="21">
        <f>3764.21*11</f>
        <v>41406.31</v>
      </c>
      <c r="F8" s="19" t="s">
        <v>39</v>
      </c>
      <c r="G8" s="19" t="s">
        <v>9</v>
      </c>
    </row>
    <row r="9" spans="1:7" s="16" customFormat="1" x14ac:dyDescent="0.35">
      <c r="A9" s="16">
        <v>8</v>
      </c>
      <c r="B9" s="17">
        <v>2014</v>
      </c>
      <c r="C9" s="19" t="s">
        <v>31</v>
      </c>
      <c r="D9" s="20" t="s">
        <v>49</v>
      </c>
      <c r="E9" s="21">
        <v>37174.559999999998</v>
      </c>
      <c r="F9" s="19" t="s">
        <v>33</v>
      </c>
      <c r="G9" s="19" t="s">
        <v>9</v>
      </c>
    </row>
    <row r="10" spans="1:7" s="16" customFormat="1" x14ac:dyDescent="0.35">
      <c r="A10" s="16">
        <v>9</v>
      </c>
      <c r="B10" s="17">
        <v>2012</v>
      </c>
      <c r="C10" s="19" t="s">
        <v>31</v>
      </c>
      <c r="D10" s="20" t="s">
        <v>32</v>
      </c>
      <c r="E10" s="21">
        <f>3000.19*12</f>
        <v>36002.28</v>
      </c>
      <c r="F10" s="19" t="s">
        <v>33</v>
      </c>
      <c r="G10" s="19" t="s">
        <v>9</v>
      </c>
    </row>
    <row r="11" spans="1:7" s="16" customFormat="1" x14ac:dyDescent="0.35">
      <c r="A11" s="16">
        <v>10</v>
      </c>
      <c r="B11" s="17">
        <v>2013</v>
      </c>
      <c r="C11" s="19" t="s">
        <v>31</v>
      </c>
      <c r="D11" s="20" t="s">
        <v>45</v>
      </c>
      <c r="E11" s="21">
        <f>3000.19*12</f>
        <v>36002.28</v>
      </c>
      <c r="F11" s="19" t="s">
        <v>33</v>
      </c>
      <c r="G11" s="19" t="s">
        <v>9</v>
      </c>
    </row>
    <row r="12" spans="1:7" s="16" customFormat="1" x14ac:dyDescent="0.35">
      <c r="A12" s="16">
        <v>11</v>
      </c>
      <c r="B12" s="17">
        <v>2012</v>
      </c>
      <c r="C12" s="17" t="s">
        <v>28</v>
      </c>
      <c r="D12" s="17" t="s">
        <v>32</v>
      </c>
      <c r="E12" s="18">
        <f>(2305.2*2)+(2508.6*5)+(3819.4*2)+(1243.57*3)</f>
        <v>28522.91</v>
      </c>
      <c r="F12" s="19" t="s">
        <v>19</v>
      </c>
      <c r="G12" s="19" t="s">
        <v>9</v>
      </c>
    </row>
    <row r="13" spans="1:7" s="16" customFormat="1" x14ac:dyDescent="0.35">
      <c r="A13" s="16">
        <v>12</v>
      </c>
      <c r="B13" s="17">
        <v>2011</v>
      </c>
      <c r="C13" s="17" t="s">
        <v>28</v>
      </c>
      <c r="D13" s="17" t="s">
        <v>30</v>
      </c>
      <c r="E13" s="18">
        <v>25767.39</v>
      </c>
      <c r="F13" s="19" t="s">
        <v>19</v>
      </c>
      <c r="G13" s="19" t="s">
        <v>9</v>
      </c>
    </row>
    <row r="14" spans="1:7" s="16" customFormat="1" x14ac:dyDescent="0.35">
      <c r="A14" s="16">
        <v>13</v>
      </c>
      <c r="B14" s="17">
        <v>2012</v>
      </c>
      <c r="C14" s="19" t="s">
        <v>40</v>
      </c>
      <c r="D14" s="20" t="s">
        <v>32</v>
      </c>
      <c r="E14" s="21">
        <f>2072*12</f>
        <v>24864</v>
      </c>
      <c r="F14" s="19" t="s">
        <v>39</v>
      </c>
      <c r="G14" s="19" t="s">
        <v>9</v>
      </c>
    </row>
    <row r="15" spans="1:7" s="16" customFormat="1" x14ac:dyDescent="0.35">
      <c r="A15" s="16">
        <v>14</v>
      </c>
      <c r="B15" s="17">
        <v>2013</v>
      </c>
      <c r="C15" s="19" t="s">
        <v>40</v>
      </c>
      <c r="D15" s="20" t="s">
        <v>45</v>
      </c>
      <c r="E15" s="21">
        <f>2072*12</f>
        <v>24864</v>
      </c>
      <c r="F15" s="19" t="s">
        <v>39</v>
      </c>
      <c r="G15" s="19" t="s">
        <v>9</v>
      </c>
    </row>
    <row r="16" spans="1:7" s="16" customFormat="1" x14ac:dyDescent="0.35">
      <c r="A16" s="16">
        <v>15</v>
      </c>
      <c r="B16" s="17">
        <v>2008</v>
      </c>
      <c r="C16" s="19" t="s">
        <v>21</v>
      </c>
      <c r="D16" s="20" t="s">
        <v>25</v>
      </c>
      <c r="E16" s="21">
        <f>2034*12</f>
        <v>24408</v>
      </c>
      <c r="F16" s="19" t="s">
        <v>23</v>
      </c>
      <c r="G16" s="19" t="s">
        <v>9</v>
      </c>
    </row>
    <row r="17" spans="1:7" s="16" customFormat="1" ht="17.25" customHeight="1" x14ac:dyDescent="0.35">
      <c r="A17" s="16">
        <v>16</v>
      </c>
      <c r="B17" s="17">
        <v>2009</v>
      </c>
      <c r="C17" s="19" t="s">
        <v>21</v>
      </c>
      <c r="D17" s="20" t="s">
        <v>26</v>
      </c>
      <c r="E17" s="21">
        <f>2034*12</f>
        <v>24408</v>
      </c>
      <c r="F17" s="19" t="s">
        <v>23</v>
      </c>
      <c r="G17" s="19" t="s">
        <v>9</v>
      </c>
    </row>
    <row r="18" spans="1:7" s="16" customFormat="1" x14ac:dyDescent="0.35">
      <c r="A18" s="16">
        <v>17</v>
      </c>
      <c r="B18" s="17">
        <v>2017</v>
      </c>
      <c r="C18" s="17" t="s">
        <v>28</v>
      </c>
      <c r="D18" s="17" t="s">
        <v>59</v>
      </c>
      <c r="E18" s="18">
        <f>(1584.83*12)</f>
        <v>19017.96</v>
      </c>
      <c r="F18" s="19" t="s">
        <v>48</v>
      </c>
      <c r="G18" s="19" t="s">
        <v>9</v>
      </c>
    </row>
    <row r="19" spans="1:7" s="16" customFormat="1" x14ac:dyDescent="0.35">
      <c r="A19" s="16">
        <v>18</v>
      </c>
      <c r="B19" s="17">
        <v>2016</v>
      </c>
      <c r="C19" s="17" t="s">
        <v>28</v>
      </c>
      <c r="D19" s="17" t="s">
        <v>57</v>
      </c>
      <c r="E19" s="18">
        <f>(1397.52*12)</f>
        <v>16770.239999999998</v>
      </c>
      <c r="F19" s="19" t="s">
        <v>48</v>
      </c>
      <c r="G19" s="19" t="s">
        <v>9</v>
      </c>
    </row>
    <row r="20" spans="1:7" s="16" customFormat="1" x14ac:dyDescent="0.35">
      <c r="A20" s="16">
        <v>19</v>
      </c>
      <c r="B20" s="17">
        <v>2015</v>
      </c>
      <c r="C20" s="17" t="s">
        <v>28</v>
      </c>
      <c r="D20" s="17" t="s">
        <v>55</v>
      </c>
      <c r="E20" s="18">
        <f>(1245.83*12)</f>
        <v>14949.96</v>
      </c>
      <c r="F20" s="19" t="s">
        <v>48</v>
      </c>
      <c r="G20" s="19" t="s">
        <v>9</v>
      </c>
    </row>
    <row r="21" spans="1:7" s="16" customFormat="1" x14ac:dyDescent="0.35">
      <c r="A21" s="16">
        <v>20</v>
      </c>
      <c r="B21" s="17">
        <v>2007</v>
      </c>
      <c r="C21" s="19" t="s">
        <v>21</v>
      </c>
      <c r="D21" s="20" t="s">
        <v>22</v>
      </c>
      <c r="E21" s="21">
        <f>2034*7</f>
        <v>14238</v>
      </c>
      <c r="F21" s="19" t="s">
        <v>23</v>
      </c>
      <c r="G21" s="19" t="s">
        <v>9</v>
      </c>
    </row>
    <row r="22" spans="1:7" x14ac:dyDescent="0.35">
      <c r="A22" s="5">
        <v>21</v>
      </c>
      <c r="B22" s="6">
        <v>2010</v>
      </c>
      <c r="C22" s="9" t="s">
        <v>21</v>
      </c>
      <c r="D22" s="10" t="s">
        <v>27</v>
      </c>
      <c r="E22" s="11">
        <f>2034*7</f>
        <v>14238</v>
      </c>
      <c r="F22" s="9" t="s">
        <v>23</v>
      </c>
      <c r="G22" s="9" t="s">
        <v>9</v>
      </c>
    </row>
    <row r="23" spans="1:7" x14ac:dyDescent="0.35">
      <c r="A23" s="5">
        <v>22</v>
      </c>
      <c r="B23" s="6">
        <v>2014</v>
      </c>
      <c r="C23" s="6" t="s">
        <v>28</v>
      </c>
      <c r="D23" s="6" t="s">
        <v>49</v>
      </c>
      <c r="E23" s="8">
        <f>(1130*10)+(1245.83*2)</f>
        <v>13791.66</v>
      </c>
      <c r="F23" s="9" t="s">
        <v>48</v>
      </c>
      <c r="G23" s="9" t="s">
        <v>9</v>
      </c>
    </row>
    <row r="24" spans="1:7" x14ac:dyDescent="0.35">
      <c r="A24" s="5">
        <v>23</v>
      </c>
      <c r="B24" s="6">
        <v>2013</v>
      </c>
      <c r="C24" s="6" t="s">
        <v>28</v>
      </c>
      <c r="D24" s="6" t="s">
        <v>45</v>
      </c>
      <c r="E24" s="8">
        <f>(1130*12)</f>
        <v>13560</v>
      </c>
      <c r="F24" s="9" t="s">
        <v>48</v>
      </c>
      <c r="G24" s="9" t="s">
        <v>9</v>
      </c>
    </row>
    <row r="25" spans="1:7" x14ac:dyDescent="0.35">
      <c r="A25" s="5">
        <v>24</v>
      </c>
      <c r="B25" s="6">
        <v>2016</v>
      </c>
      <c r="C25" s="6" t="s">
        <v>41</v>
      </c>
      <c r="D25" s="6" t="s">
        <v>56</v>
      </c>
      <c r="E25" s="7">
        <f>975*1.13*12</f>
        <v>13221</v>
      </c>
      <c r="F25" s="9" t="s">
        <v>19</v>
      </c>
      <c r="G25" s="9" t="s">
        <v>9</v>
      </c>
    </row>
    <row r="26" spans="1:7" x14ac:dyDescent="0.35">
      <c r="A26" s="5">
        <v>25</v>
      </c>
      <c r="B26" s="6">
        <v>2009</v>
      </c>
      <c r="C26" s="9" t="s">
        <v>17</v>
      </c>
      <c r="D26" s="6" t="s">
        <v>26</v>
      </c>
      <c r="E26" s="11">
        <f>(1017*12)</f>
        <v>12204</v>
      </c>
      <c r="F26" s="9" t="s">
        <v>19</v>
      </c>
      <c r="G26" s="9" t="s">
        <v>9</v>
      </c>
    </row>
    <row r="27" spans="1:7" x14ac:dyDescent="0.35">
      <c r="A27" s="5">
        <v>26</v>
      </c>
      <c r="B27" s="6">
        <v>2008</v>
      </c>
      <c r="C27" s="9" t="s">
        <v>17</v>
      </c>
      <c r="D27" s="6" t="s">
        <v>25</v>
      </c>
      <c r="E27" s="11">
        <f>(847.5*2)+(1017*10)</f>
        <v>11865</v>
      </c>
      <c r="F27" s="9" t="s">
        <v>19</v>
      </c>
      <c r="G27" s="9" t="s">
        <v>9</v>
      </c>
    </row>
    <row r="28" spans="1:7" x14ac:dyDescent="0.35">
      <c r="A28" s="5">
        <v>27</v>
      </c>
      <c r="B28" s="6">
        <v>2013</v>
      </c>
      <c r="C28" s="6" t="s">
        <v>41</v>
      </c>
      <c r="D28" s="6" t="s">
        <v>47</v>
      </c>
      <c r="E28" s="7">
        <f>13*65*1.13*12</f>
        <v>11458.199999999999</v>
      </c>
      <c r="F28" s="9" t="s">
        <v>19</v>
      </c>
      <c r="G28" s="9" t="s">
        <v>9</v>
      </c>
    </row>
    <row r="29" spans="1:7" x14ac:dyDescent="0.35">
      <c r="A29" s="5">
        <v>28</v>
      </c>
      <c r="B29" s="6">
        <v>2014</v>
      </c>
      <c r="C29" s="6" t="s">
        <v>41</v>
      </c>
      <c r="D29" s="6" t="s">
        <v>53</v>
      </c>
      <c r="E29" s="7">
        <f>13*65*1.13*12</f>
        <v>11458.199999999999</v>
      </c>
      <c r="F29" s="9" t="s">
        <v>19</v>
      </c>
      <c r="G29" s="9" t="s">
        <v>9</v>
      </c>
    </row>
    <row r="30" spans="1:7" x14ac:dyDescent="0.35">
      <c r="A30" s="5">
        <v>29</v>
      </c>
      <c r="B30" s="6">
        <v>2015</v>
      </c>
      <c r="C30" s="6" t="s">
        <v>41</v>
      </c>
      <c r="D30" s="6" t="s">
        <v>55</v>
      </c>
      <c r="E30" s="7">
        <f>13*65*1.13*12</f>
        <v>11458.199999999999</v>
      </c>
      <c r="F30" s="9" t="s">
        <v>19</v>
      </c>
      <c r="G30" s="9" t="s">
        <v>9</v>
      </c>
    </row>
    <row r="31" spans="1:7" x14ac:dyDescent="0.35">
      <c r="A31" s="5">
        <v>30</v>
      </c>
      <c r="B31" s="6">
        <v>2014</v>
      </c>
      <c r="C31" s="9" t="s">
        <v>40</v>
      </c>
      <c r="D31" s="10" t="s">
        <v>51</v>
      </c>
      <c r="E31" s="11">
        <v>11235.2</v>
      </c>
      <c r="F31" s="9" t="s">
        <v>39</v>
      </c>
      <c r="G31" s="9" t="s">
        <v>9</v>
      </c>
    </row>
    <row r="32" spans="1:7" x14ac:dyDescent="0.35">
      <c r="A32" s="5">
        <v>31</v>
      </c>
      <c r="B32" s="6">
        <v>2012</v>
      </c>
      <c r="C32" s="9" t="s">
        <v>34</v>
      </c>
      <c r="D32" s="9" t="s">
        <v>35</v>
      </c>
      <c r="E32" s="11">
        <f>1800*6</f>
        <v>10800</v>
      </c>
      <c r="F32" s="9" t="s">
        <v>36</v>
      </c>
      <c r="G32" s="9" t="s">
        <v>9</v>
      </c>
    </row>
    <row r="33" spans="1:7" x14ac:dyDescent="0.35">
      <c r="A33" s="5">
        <v>32</v>
      </c>
      <c r="B33" s="6">
        <v>2007</v>
      </c>
      <c r="C33" s="9" t="s">
        <v>17</v>
      </c>
      <c r="D33" s="6" t="s">
        <v>24</v>
      </c>
      <c r="E33" s="11">
        <f>847.5*12</f>
        <v>10170</v>
      </c>
      <c r="F33" s="9" t="s">
        <v>19</v>
      </c>
      <c r="G33" s="9" t="s">
        <v>9</v>
      </c>
    </row>
    <row r="34" spans="1:7" x14ac:dyDescent="0.35">
      <c r="A34" s="5">
        <v>33</v>
      </c>
      <c r="B34" s="6">
        <v>2010</v>
      </c>
      <c r="C34" s="6" t="s">
        <v>28</v>
      </c>
      <c r="D34" s="6" t="s">
        <v>29</v>
      </c>
      <c r="E34" s="7">
        <v>9645.09</v>
      </c>
      <c r="F34" s="9" t="s">
        <v>19</v>
      </c>
      <c r="G34" s="9" t="s">
        <v>9</v>
      </c>
    </row>
    <row r="35" spans="1:7" x14ac:dyDescent="0.35">
      <c r="A35" s="5">
        <v>34</v>
      </c>
      <c r="B35" s="6">
        <v>2010</v>
      </c>
      <c r="C35" s="9" t="s">
        <v>17</v>
      </c>
      <c r="D35" s="6" t="s">
        <v>27</v>
      </c>
      <c r="E35" s="11">
        <f>(1017*7)</f>
        <v>7119</v>
      </c>
      <c r="F35" s="9" t="s">
        <v>19</v>
      </c>
      <c r="G35" s="9" t="s">
        <v>9</v>
      </c>
    </row>
    <row r="36" spans="1:7" x14ac:dyDescent="0.35">
      <c r="A36" s="5">
        <v>35</v>
      </c>
      <c r="B36" s="6">
        <v>2019</v>
      </c>
      <c r="C36" s="6" t="s">
        <v>41</v>
      </c>
      <c r="D36" s="6" t="s">
        <v>63</v>
      </c>
      <c r="E36" s="7">
        <f>(369.02*1.13*3)+(387.62*1.13*9)</f>
        <v>5193.0731999999989</v>
      </c>
      <c r="F36" s="9" t="s">
        <v>43</v>
      </c>
      <c r="G36" s="9" t="s">
        <v>9</v>
      </c>
    </row>
    <row r="37" spans="1:7" x14ac:dyDescent="0.35">
      <c r="A37" s="5">
        <v>36</v>
      </c>
      <c r="B37" s="6">
        <v>2018</v>
      </c>
      <c r="C37" s="6" t="s">
        <v>41</v>
      </c>
      <c r="D37" s="6" t="s">
        <v>60</v>
      </c>
      <c r="E37" s="7">
        <f>(351.26*1.13*3)+(369.02*1.13*9)</f>
        <v>4943.7047999999995</v>
      </c>
      <c r="F37" s="9" t="s">
        <v>43</v>
      </c>
      <c r="G37" s="9" t="s">
        <v>9</v>
      </c>
    </row>
    <row r="38" spans="1:7" x14ac:dyDescent="0.35">
      <c r="A38" s="5">
        <v>37</v>
      </c>
      <c r="B38" s="6">
        <v>2004</v>
      </c>
      <c r="C38" s="6" t="s">
        <v>6</v>
      </c>
      <c r="D38" s="6" t="s">
        <v>7</v>
      </c>
      <c r="E38" s="7">
        <v>4892.5</v>
      </c>
      <c r="F38" s="6" t="s">
        <v>8</v>
      </c>
      <c r="G38" s="9" t="s">
        <v>9</v>
      </c>
    </row>
    <row r="39" spans="1:7" x14ac:dyDescent="0.35">
      <c r="A39" s="5">
        <v>38</v>
      </c>
      <c r="B39" s="6">
        <v>2017</v>
      </c>
      <c r="C39" s="6" t="s">
        <v>41</v>
      </c>
      <c r="D39" s="6" t="s">
        <v>58</v>
      </c>
      <c r="E39" s="7">
        <f>(334.36*1.13*3)+(351.26*1.13*9)</f>
        <v>4705.7945999999993</v>
      </c>
      <c r="F39" s="9" t="s">
        <v>43</v>
      </c>
      <c r="G39" s="9" t="s">
        <v>9</v>
      </c>
    </row>
    <row r="40" spans="1:7" x14ac:dyDescent="0.35">
      <c r="A40" s="5">
        <v>39</v>
      </c>
      <c r="B40" s="6">
        <v>2016</v>
      </c>
      <c r="C40" s="6" t="s">
        <v>41</v>
      </c>
      <c r="D40" s="6" t="s">
        <v>56</v>
      </c>
      <c r="E40" s="7">
        <f>(318.29*1.13*3)+(334.36*1.13*9)</f>
        <v>4479.4442999999992</v>
      </c>
      <c r="F40" s="9" t="s">
        <v>43</v>
      </c>
      <c r="G40" s="9" t="s">
        <v>9</v>
      </c>
    </row>
    <row r="41" spans="1:7" x14ac:dyDescent="0.35">
      <c r="A41" s="5">
        <v>40</v>
      </c>
      <c r="B41" s="6">
        <v>2015</v>
      </c>
      <c r="C41" s="6" t="s">
        <v>41</v>
      </c>
      <c r="D41" s="6" t="s">
        <v>54</v>
      </c>
      <c r="E41" s="7">
        <f>(303.08*1.13*3)+(318.29*1.13*9)</f>
        <v>4264.4504999999999</v>
      </c>
      <c r="F41" s="9" t="s">
        <v>43</v>
      </c>
      <c r="G41" s="9" t="s">
        <v>9</v>
      </c>
    </row>
    <row r="42" spans="1:7" x14ac:dyDescent="0.35">
      <c r="A42" s="5">
        <v>41</v>
      </c>
      <c r="B42" s="6">
        <v>2006</v>
      </c>
      <c r="C42" s="9" t="s">
        <v>17</v>
      </c>
      <c r="D42" s="12" t="s">
        <v>18</v>
      </c>
      <c r="E42" s="11">
        <f>847.5*5</f>
        <v>4237.5</v>
      </c>
      <c r="F42" s="9" t="s">
        <v>19</v>
      </c>
      <c r="G42" s="9" t="s">
        <v>9</v>
      </c>
    </row>
    <row r="43" spans="1:7" x14ac:dyDescent="0.35">
      <c r="A43" s="5">
        <v>42</v>
      </c>
      <c r="B43" s="6">
        <v>2014</v>
      </c>
      <c r="C43" s="6" t="s">
        <v>41</v>
      </c>
      <c r="D43" s="6" t="s">
        <v>52</v>
      </c>
      <c r="E43" s="7">
        <f>(288.7*1.13*3)+(303.08*1.13*9)</f>
        <v>4061.0165999999995</v>
      </c>
      <c r="F43" s="9" t="s">
        <v>43</v>
      </c>
      <c r="G43" s="9" t="s">
        <v>9</v>
      </c>
    </row>
    <row r="44" spans="1:7" x14ac:dyDescent="0.35">
      <c r="A44" s="5">
        <v>43</v>
      </c>
      <c r="B44" s="6">
        <v>2013</v>
      </c>
      <c r="C44" s="6" t="s">
        <v>41</v>
      </c>
      <c r="D44" s="6" t="s">
        <v>46</v>
      </c>
      <c r="E44" s="7">
        <f>(274.76*1.13*3)+(288.7*1.13*9)</f>
        <v>3867.5153999999993</v>
      </c>
      <c r="F44" s="9" t="s">
        <v>43</v>
      </c>
      <c r="G44" s="9" t="s">
        <v>9</v>
      </c>
    </row>
    <row r="45" spans="1:7" x14ac:dyDescent="0.35">
      <c r="A45" s="5">
        <v>44</v>
      </c>
      <c r="B45" s="6">
        <v>2014</v>
      </c>
      <c r="C45" s="9" t="s">
        <v>37</v>
      </c>
      <c r="D45" s="10" t="s">
        <v>50</v>
      </c>
      <c r="E45" s="11">
        <f>3764.21*1</f>
        <v>3764.21</v>
      </c>
      <c r="F45" s="9" t="s">
        <v>39</v>
      </c>
      <c r="G45" s="9" t="s">
        <v>9</v>
      </c>
    </row>
    <row r="46" spans="1:7" x14ac:dyDescent="0.35">
      <c r="A46" s="5">
        <v>45</v>
      </c>
      <c r="B46" s="6">
        <v>2006</v>
      </c>
      <c r="C46" s="6" t="s">
        <v>14</v>
      </c>
      <c r="D46" s="6" t="s">
        <v>15</v>
      </c>
      <c r="E46" s="7">
        <v>3600</v>
      </c>
      <c r="F46" s="6" t="s">
        <v>16</v>
      </c>
      <c r="G46" s="9" t="s">
        <v>9</v>
      </c>
    </row>
    <row r="47" spans="1:7" x14ac:dyDescent="0.35">
      <c r="A47" s="5">
        <v>46</v>
      </c>
      <c r="B47" s="6">
        <v>2012</v>
      </c>
      <c r="C47" s="6" t="s">
        <v>41</v>
      </c>
      <c r="D47" s="6" t="s">
        <v>42</v>
      </c>
      <c r="E47" s="7">
        <f>274.76*1.13*10</f>
        <v>3104.7879999999996</v>
      </c>
      <c r="F47" s="9" t="s">
        <v>43</v>
      </c>
      <c r="G47" s="9" t="s">
        <v>9</v>
      </c>
    </row>
    <row r="48" spans="1:7" x14ac:dyDescent="0.35">
      <c r="A48" s="5">
        <v>47</v>
      </c>
      <c r="B48" s="6">
        <v>2012</v>
      </c>
      <c r="C48" s="6" t="s">
        <v>41</v>
      </c>
      <c r="D48" s="6" t="s">
        <v>44</v>
      </c>
      <c r="E48" s="7">
        <f>13*65*1.13*2</f>
        <v>1909.6999999999998</v>
      </c>
      <c r="F48" s="9" t="s">
        <v>19</v>
      </c>
      <c r="G48" s="9" t="s">
        <v>9</v>
      </c>
    </row>
    <row r="50" spans="3:7" x14ac:dyDescent="0.35">
      <c r="C50" s="14"/>
      <c r="D50" s="14"/>
      <c r="E50" s="15"/>
      <c r="F50" s="14"/>
      <c r="G50" s="14"/>
    </row>
    <row r="51" spans="3:7" x14ac:dyDescent="0.35">
      <c r="C51" s="14"/>
      <c r="D51" s="14"/>
      <c r="E51" s="15"/>
      <c r="F51" s="14"/>
      <c r="G51" s="14"/>
    </row>
  </sheetData>
  <sortState xmlns:xlrd2="http://schemas.microsoft.com/office/spreadsheetml/2017/richdata2" ref="B2:F51">
    <sortCondition descending="1" ref="E2:E51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Miriam Fernández</dc:creator>
  <cp:lastModifiedBy>Johanna Amaya</cp:lastModifiedBy>
  <dcterms:created xsi:type="dcterms:W3CDTF">2020-04-20T20:40:44Z</dcterms:created>
  <dcterms:modified xsi:type="dcterms:W3CDTF">2020-04-22T17:31:19Z</dcterms:modified>
</cp:coreProperties>
</file>