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I:\1. 2021 - COORDINACIÓN DE ANÁLISIS Y ESTADÍSTICAS INSTITUCIONALES\3. PORTAL DE TRANSPARENCIA\"/>
    </mc:Choice>
  </mc:AlternateContent>
  <xr:revisionPtr revIDLastSave="0" documentId="13_ncr:1_{A9B8548C-6383-45C5-8F31-97D086D23CBE}" xr6:coauthVersionLast="46" xr6:coauthVersionMax="46" xr10:uidLastSave="{00000000-0000-0000-0000-000000000000}"/>
  <bookViews>
    <workbookView xWindow="-110" yWindow="-110" windowWidth="19420" windowHeight="10420" tabRatio="809" activeTab="3" xr2:uid="{00000000-000D-0000-FFFF-FFFF00000000}"/>
  </bookViews>
  <sheets>
    <sheet name="BANDESAL 2DO. PISO" sheetId="1" r:id="rId1"/>
    <sheet name="FONDO DE DESARROLLO ECONÓMICO" sheetId="3" r:id="rId2"/>
    <sheet name="CRÉDITO DIRECTO" sheetId="5" r:id="rId3"/>
    <sheet name="FONDO SALVADOREÑO DE GARANTÍ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6" l="1"/>
  <c r="O29" i="6"/>
  <c r="D55" i="6"/>
  <c r="C55" i="6"/>
  <c r="D29" i="6" l="1"/>
  <c r="C29" i="6"/>
  <c r="D12" i="6"/>
  <c r="C12" i="6"/>
  <c r="O31" i="5"/>
  <c r="D30" i="5"/>
  <c r="C30" i="5"/>
  <c r="D14" i="5"/>
  <c r="C14" i="5"/>
  <c r="D15" i="3"/>
  <c r="C15" i="3"/>
  <c r="M16" i="1"/>
  <c r="M32" i="1"/>
  <c r="N16" i="1"/>
  <c r="D61" i="1"/>
  <c r="C61" i="1"/>
  <c r="P15" i="5" l="1"/>
  <c r="O15" i="5"/>
  <c r="D54" i="5" l="1"/>
  <c r="C54" i="5"/>
  <c r="D56" i="3"/>
  <c r="C56" i="3"/>
  <c r="P15" i="3"/>
  <c r="O15" i="3"/>
  <c r="C33" i="1"/>
  <c r="D30" i="3" l="1"/>
  <c r="C30" i="3"/>
  <c r="O30" i="3" l="1"/>
  <c r="P30" i="3"/>
  <c r="M60" i="1" l="1"/>
  <c r="N60" i="1"/>
  <c r="N32" i="1"/>
  <c r="P12" i="6" l="1"/>
  <c r="O12" i="6"/>
  <c r="P54" i="5" l="1"/>
  <c r="O54" i="5"/>
  <c r="P55" i="6" l="1"/>
  <c r="O55" i="6"/>
  <c r="O56" i="3"/>
  <c r="P56" i="3"/>
  <c r="D14" i="1" l="1"/>
  <c r="C14" i="1"/>
  <c r="D33" i="1" l="1"/>
  <c r="P31" i="5" l="1"/>
</calcChain>
</file>

<file path=xl/sharedStrings.xml><?xml version="1.0" encoding="utf-8"?>
<sst xmlns="http://schemas.openxmlformats.org/spreadsheetml/2006/main" count="385" uniqueCount="74">
  <si>
    <t>Cifras en millones de USD</t>
  </si>
  <si>
    <t>SECTOR ECONÓMICO</t>
  </si>
  <si>
    <t>Monto</t>
  </si>
  <si>
    <t>Créditos</t>
  </si>
  <si>
    <t>TOTAL</t>
  </si>
  <si>
    <t>FDE</t>
  </si>
  <si>
    <t>Saldo</t>
  </si>
  <si>
    <t>2DO. PISO</t>
  </si>
  <si>
    <t>TAMAÑO DE EMPRESA</t>
  </si>
  <si>
    <t>DEPARTAMENTO</t>
  </si>
  <si>
    <t>Total general</t>
  </si>
  <si>
    <t>SECTOR COMERCIO</t>
  </si>
  <si>
    <t>SECTOR AGROPECUARIO</t>
  </si>
  <si>
    <t>SECTOR SERVICIOS</t>
  </si>
  <si>
    <t>SECTOR INDUSTRIA MANUFACTURERA</t>
  </si>
  <si>
    <t>SECTOR CONSTRUCCION</t>
  </si>
  <si>
    <t>SECTOR TRANSPORTE, ALMACENAJE Y COMUNICACIONES</t>
  </si>
  <si>
    <t>SECTOR ELECTRICIDAD, GAS, AGUA Y SERVICIOS SANITARIOS</t>
  </si>
  <si>
    <t>SECTOR VIVIENDA</t>
  </si>
  <si>
    <t>MICROEMPRESA</t>
  </si>
  <si>
    <t>PEQUENA</t>
  </si>
  <si>
    <t>MEDIANA</t>
  </si>
  <si>
    <t>GRANDE</t>
  </si>
  <si>
    <t>SAN SALVADOR</t>
  </si>
  <si>
    <t>LA LIBERTAD</t>
  </si>
  <si>
    <t>SANTA ANA</t>
  </si>
  <si>
    <t>SONSONATE</t>
  </si>
  <si>
    <t>SAN MIGUEL</t>
  </si>
  <si>
    <t>LA PAZ</t>
  </si>
  <si>
    <t>AHUACHAPAN</t>
  </si>
  <si>
    <t>USULUTAN</t>
  </si>
  <si>
    <t>LA UNION</t>
  </si>
  <si>
    <t>SAN VICENTE</t>
  </si>
  <si>
    <t>MORAZAN</t>
  </si>
  <si>
    <t>CABAÑAS</t>
  </si>
  <si>
    <t>CUSCATLAN</t>
  </si>
  <si>
    <t>CHALATENANGO</t>
  </si>
  <si>
    <t>INSTITUCIONES FINANCIERAS</t>
  </si>
  <si>
    <t>CRÉDITO DIRECTO</t>
  </si>
  <si>
    <t>FSG</t>
  </si>
  <si>
    <t>SECTOR MINERIA Y CANTERAS</t>
  </si>
  <si>
    <t>LÍNEA DE APOYO A LA REACTIVACIÓN ECONÓMICA DE LAS EMPRESAS SALVADOREÑAS*</t>
  </si>
  <si>
    <t>OTRAS ACTIVIDADES</t>
  </si>
  <si>
    <t>SERVICIOS</t>
  </si>
  <si>
    <t>COMERCIO</t>
  </si>
  <si>
    <t>INDUSTRIA</t>
  </si>
  <si>
    <t>CONSTRUCCIÓN</t>
  </si>
  <si>
    <t>AGROPECUARIO</t>
  </si>
  <si>
    <t>*Incluye contingencia de FONEDUCA.</t>
  </si>
  <si>
    <t>CUENTA PROPIA / AUTÓNOMO</t>
  </si>
  <si>
    <t>CUENTA PROPIA O AUTOEMPLEO</t>
  </si>
  <si>
    <t>PEQUEÑA</t>
  </si>
  <si>
    <t xml:space="preserve">PEQUEÑA </t>
  </si>
  <si>
    <t>A) MONTO OTORGADO POR SECTOR ECONÓMICO (ACUMULADO DE ENERO A DICIEMBRE)</t>
  </si>
  <si>
    <t>B) MONTO OTORGADO POR TAMAÑO DE EMPRESA (ACUMULADO DE ENERO A DICIEMBRE 2021)</t>
  </si>
  <si>
    <t>C) MONTO OTORGADO POR DEPARTAMENTO (ACUMULADO DE ENERO A DICIEMBRE 2021)</t>
  </si>
  <si>
    <t>A) SALDO DE CARTERA POR SECTOR ECONÓMICO (AL 31 DICIEMBRE 2021)</t>
  </si>
  <si>
    <t>B) SALDO DE CARTERA POR TAMAÑO DE EMPRESA (AL 31 DE DICIEMBRE 2021)</t>
  </si>
  <si>
    <t>C) SALDO DE CARTERA POR DEPARTAMENTO (AL 31 DE DICIEMBRE 2021)</t>
  </si>
  <si>
    <t>A) MONTO OTORGADO POR SECTOR ECONÓMICO (ACUMULADO DE ENERO A DICIEMBRE 2021)</t>
  </si>
  <si>
    <t>A) SALDO DE CARTERA POR SECTOR ECONÓMICO (AL 31 DE DICIEMBRE 2021)</t>
  </si>
  <si>
    <t>A) MONTO GARANTIZADO POR SECTOR ECONÓMICO (ACUMULADO DE ENERO A DICIEMBRE 2021)</t>
  </si>
  <si>
    <t>B) MONTO GARANTIZADO POR TAMAÑO DE EMPRESA (ACUMULADO DE ENERO A DICIEMBRE 2021)</t>
  </si>
  <si>
    <t>C) MONTO GARANTIZADO POR DEPARTAMENTO (ACUMULADO DE ENERO A DICIEMBRE 2021)</t>
  </si>
  <si>
    <t>A) CONTINGENCIA POR SECTOR ECONÓMICO (AL 31 DE DICIEMBRE 2021)*</t>
  </si>
  <si>
    <t>B) CONTINGENCIA POR TAMAÑO DE EMPRESA (AL 31 DE DICIEMBRE 2021)*</t>
  </si>
  <si>
    <t>C) CONTINGENCIA POR DEPARTAMENTO (AL 31 DE DICIEMBRE 2021)*</t>
  </si>
  <si>
    <r>
      <rPr>
        <b/>
        <i/>
        <sz val="9"/>
        <color theme="1"/>
        <rFont val="Calibri"/>
        <family val="2"/>
        <scheme val="minor"/>
      </rPr>
      <t>*</t>
    </r>
    <r>
      <rPr>
        <i/>
        <sz val="9"/>
        <color theme="1"/>
        <rFont val="Calibri"/>
        <family val="2"/>
        <scheme val="minor"/>
      </rPr>
      <t xml:space="preserve">El detalle por sector económico de las líneas de apoyo a la reactivación económica de las empresas salvadoreñas se tendrá dentro de 180 días, </t>
    </r>
  </si>
  <si>
    <t>debido a su modalidad por anticipo.</t>
  </si>
  <si>
    <t>LÍNEAS DE APOYO A LA REACTIVACIÓN ECONÓMICA DE LAS EMPRESAS SALVADOREÑAS*</t>
  </si>
  <si>
    <t>LÍNEAS DE APOYO A LA REACTIVACIÓN ECONOMICA DE LAS EMPRESAS SALVADOREÑAS*</t>
  </si>
  <si>
    <t xml:space="preserve">*El detalle por tamaño de empresa de las líneas de apoyo a la reactivación económica de las empresas salvadoreñas se tendrá dentro de 180 días, </t>
  </si>
  <si>
    <t>PERSONA AUTÓNOMA</t>
  </si>
  <si>
    <t xml:space="preserve">*El detalle por departamento de las líneas de apoyo a la reactivación económica de las empresas salvadoreñas se tendrá dentro de 180 días,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</si>
</sst>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3" xfId="2" applyFont="1" applyBorder="1" applyAlignment="1">
      <alignment horizontal="center"/>
    </xf>
    <xf numFmtId="0" fontId="5" fillId="0" borderId="0" xfId="0" applyFont="1"/>
    <xf numFmtId="0" fontId="0" fillId="0" borderId="0" xfId="0" applyAlignment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2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6" fontId="0" fillId="0" borderId="0" xfId="0" applyNumberFormat="1"/>
    <xf numFmtId="0" fontId="0" fillId="0" borderId="9" xfId="0" applyFont="1" applyBorder="1" applyAlignment="1">
      <alignment horizontal="left"/>
    </xf>
    <xf numFmtId="164" fontId="0" fillId="0" borderId="0" xfId="2" applyFont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2" fillId="2" borderId="7" xfId="2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3" xfId="2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164" fontId="2" fillId="2" borderId="11" xfId="2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164" fontId="0" fillId="0" borderId="11" xfId="2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166" fontId="0" fillId="0" borderId="12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66" fontId="9" fillId="0" borderId="0" xfId="1" applyNumberFormat="1" applyFont="1" applyAlignment="1">
      <alignment horizontal="center"/>
    </xf>
    <xf numFmtId="0" fontId="7" fillId="0" borderId="0" xfId="0" applyFont="1" applyBorder="1" applyAlignment="1">
      <alignment vertical="center"/>
    </xf>
    <xf numFmtId="0" fontId="2" fillId="2" borderId="13" xfId="0" applyFont="1" applyFill="1" applyBorder="1"/>
    <xf numFmtId="0" fontId="2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166" fontId="0" fillId="0" borderId="4" xfId="1" applyNumberFormat="1" applyFont="1" applyBorder="1" applyAlignment="1">
      <alignment horizontal="center"/>
    </xf>
    <xf numFmtId="164" fontId="9" fillId="0" borderId="0" xfId="2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6" fontId="2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9" fillId="0" borderId="3" xfId="2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4" fontId="10" fillId="0" borderId="3" xfId="2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4" fontId="0" fillId="0" borderId="1" xfId="2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10" fillId="0" borderId="4" xfId="1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1" fontId="2" fillId="2" borderId="8" xfId="0" applyNumberFormat="1" applyFont="1" applyFill="1" applyBorder="1" applyAlignment="1">
      <alignment horizontal="right"/>
    </xf>
    <xf numFmtId="164" fontId="0" fillId="0" borderId="0" xfId="2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10" fillId="0" borderId="0" xfId="2" applyNumberFormat="1" applyFont="1" applyBorder="1" applyAlignment="1">
      <alignment horizontal="center"/>
    </xf>
    <xf numFmtId="166" fontId="0" fillId="0" borderId="0" xfId="1" applyNumberFormat="1" applyFont="1" applyBorder="1" applyAlignment="1"/>
    <xf numFmtId="166" fontId="0" fillId="0" borderId="0" xfId="1" applyNumberFormat="1" applyFont="1" applyBorder="1" applyAlignment="1">
      <alignment horizontal="center" vertical="center"/>
    </xf>
    <xf numFmtId="166" fontId="2" fillId="2" borderId="8" xfId="1" applyNumberFormat="1" applyFont="1" applyFill="1" applyBorder="1" applyAlignment="1">
      <alignment horizontal="center" vertical="center"/>
    </xf>
    <xf numFmtId="164" fontId="2" fillId="2" borderId="0" xfId="2" applyFont="1" applyFill="1" applyBorder="1" applyAlignment="1">
      <alignment horizontal="center"/>
    </xf>
    <xf numFmtId="0" fontId="2" fillId="2" borderId="12" xfId="2" applyNumberFormat="1" applyFont="1" applyFill="1" applyBorder="1" applyAlignment="1"/>
    <xf numFmtId="164" fontId="11" fillId="0" borderId="3" xfId="2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4" fontId="2" fillId="2" borderId="11" xfId="2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166" fontId="0" fillId="0" borderId="0" xfId="1" applyNumberFormat="1" applyFont="1" applyFill="1" applyBorder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0" fontId="2" fillId="2" borderId="12" xfId="0" applyFont="1" applyFill="1" applyBorder="1"/>
    <xf numFmtId="164" fontId="2" fillId="2" borderId="15" xfId="2" applyFont="1" applyFill="1" applyBorder="1"/>
    <xf numFmtId="0" fontId="0" fillId="0" borderId="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3" fillId="0" borderId="0" xfId="0" applyFont="1" applyFill="1"/>
    <xf numFmtId="44" fontId="0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3" xfId="2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0" fillId="0" borderId="16" xfId="2" applyFont="1" applyBorder="1" applyAlignment="1">
      <alignment horizontal="center"/>
    </xf>
    <xf numFmtId="0" fontId="0" fillId="0" borderId="17" xfId="0" applyBorder="1" applyAlignment="1">
      <alignment horizontal="left"/>
    </xf>
    <xf numFmtId="166" fontId="0" fillId="0" borderId="18" xfId="1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164" fontId="2" fillId="2" borderId="20" xfId="2" applyFont="1" applyFill="1" applyBorder="1" applyAlignment="1">
      <alignment horizontal="center"/>
    </xf>
    <xf numFmtId="166" fontId="2" fillId="2" borderId="21" xfId="1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BANDESAL 2DO. PISO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2021</a:t>
            </a:r>
          </a:p>
        </c:rich>
      </c:tx>
      <c:layout>
        <c:manualLayout>
          <c:xMode val="edge"/>
          <c:yMode val="edge"/>
          <c:x val="0.24136616021588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04968393035378"/>
          <c:y val="0.3034606341959698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AE-493C-B3BD-0F20F8BD8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PISO'!$B$6:$B$13</c:f>
              <c:strCache>
                <c:ptCount val="8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CONSTRUCCION</c:v>
                </c:pt>
                <c:pt idx="5">
                  <c:v>SECTOR TRANSPORTE, ALMACENAJE Y COMUNICACIONES</c:v>
                </c:pt>
                <c:pt idx="6">
                  <c:v>SECTOR VIVIENDA</c:v>
                </c:pt>
                <c:pt idx="7">
                  <c:v>SECTOR ELECTRICIDAD, GAS, AGUA Y SERVICIOS SANITARIOS</c:v>
                </c:pt>
              </c:strCache>
            </c:strRef>
          </c:cat>
          <c:val>
            <c:numRef>
              <c:f>'BANDESAL 2DO. PISO'!$C$6:$C$13</c:f>
              <c:numCache>
                <c:formatCode>_("$"* #,##0.00_);_("$"* \(#,##0.00\);_("$"* "-"??_);_(@_)</c:formatCode>
                <c:ptCount val="8"/>
                <c:pt idx="0">
                  <c:v>51.786539200000021</c:v>
                </c:pt>
                <c:pt idx="1">
                  <c:v>34.384809020000006</c:v>
                </c:pt>
                <c:pt idx="2">
                  <c:v>10.776376920000001</c:v>
                </c:pt>
                <c:pt idx="3">
                  <c:v>10.297967239999998</c:v>
                </c:pt>
                <c:pt idx="4">
                  <c:v>15.303462259999996</c:v>
                </c:pt>
                <c:pt idx="5">
                  <c:v>3.6562672599999995</c:v>
                </c:pt>
                <c:pt idx="6">
                  <c:v>2.65055</c:v>
                </c:pt>
                <c:pt idx="7">
                  <c:v>3.8119999999999998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0C-AE56-B8E3A57BFF1F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EAE-493C-B3BD-0F20F8BD8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PISO'!$B$6:$B$13</c:f>
              <c:strCache>
                <c:ptCount val="8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CONSTRUCCION</c:v>
                </c:pt>
                <c:pt idx="5">
                  <c:v>SECTOR TRANSPORTE, ALMACENAJE Y COMUNICACIONES</c:v>
                </c:pt>
                <c:pt idx="6">
                  <c:v>SECTOR VIVIENDA</c:v>
                </c:pt>
                <c:pt idx="7">
                  <c:v>SECTOR ELECTRICIDAD, GAS, AGUA Y SERVICIOS SANITARIOS</c:v>
                </c:pt>
              </c:strCache>
            </c:strRef>
          </c:cat>
          <c:val>
            <c:numRef>
              <c:f>'BANDESAL 2DO. PISO'!$D$6:$D$13</c:f>
              <c:numCache>
                <c:formatCode>_(* #,##0_);_(* \(#,##0\);_(* "-"??_);_(@_)</c:formatCode>
                <c:ptCount val="8"/>
                <c:pt idx="0">
                  <c:v>3158</c:v>
                </c:pt>
                <c:pt idx="1">
                  <c:v>400</c:v>
                </c:pt>
                <c:pt idx="2">
                  <c:v>238</c:v>
                </c:pt>
                <c:pt idx="3">
                  <c:v>339</c:v>
                </c:pt>
                <c:pt idx="4">
                  <c:v>457</c:v>
                </c:pt>
                <c:pt idx="5">
                  <c:v>168</c:v>
                </c:pt>
                <c:pt idx="6">
                  <c:v>33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0C-AE56-B8E3A57BFF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3634616"/>
          <c:y val="0.21917156120957193"/>
          <c:w val="0.39617330228087688"/>
          <c:h val="0.7535349286550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31 de diciembre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20-4D7B-B3DE-2C2AF5F3A8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ECONÓMICO'!$N$7:$N$14</c:f>
              <c:strCache>
                <c:ptCount val="8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SECTOR TRANSPORTE, ALMACENAJE Y COMUNICACIONES</c:v>
                </c:pt>
                <c:pt idx="6">
                  <c:v>INSTITUCIONES FINANCIERAS</c:v>
                </c:pt>
                <c:pt idx="7">
                  <c:v>OTRAS ACTIVIDADES</c:v>
                </c:pt>
              </c:strCache>
            </c:strRef>
          </c:cat>
          <c:val>
            <c:numRef>
              <c:f>'FONDO DE DESARROLLO ECONÓMICO'!$O$7:$O$14</c:f>
              <c:numCache>
                <c:formatCode>_("$"* #,##0.00_);_("$"* \(#,##0.00\);_("$"* "-"??_);_(@_)</c:formatCode>
                <c:ptCount val="8"/>
                <c:pt idx="0">
                  <c:v>16.395052069999995</c:v>
                </c:pt>
                <c:pt idx="1">
                  <c:v>10.29767653</c:v>
                </c:pt>
                <c:pt idx="2">
                  <c:v>8.6706019900000015</c:v>
                </c:pt>
                <c:pt idx="3">
                  <c:v>5.1816312999999994</c:v>
                </c:pt>
                <c:pt idx="4">
                  <c:v>3.9720380500000001</c:v>
                </c:pt>
                <c:pt idx="5">
                  <c:v>1.6163468299999999</c:v>
                </c:pt>
                <c:pt idx="6">
                  <c:v>1.54132592</c:v>
                </c:pt>
                <c:pt idx="7">
                  <c:v>8.2787680000000002E-2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0-4D7B-B3DE-2C2AF5F3A814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920-4D7B-B3DE-2C2AF5F3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ECONÓMICO'!$N$7:$N$14</c:f>
              <c:strCache>
                <c:ptCount val="8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SECTOR TRANSPORTE, ALMACENAJE Y COMUNICACIONES</c:v>
                </c:pt>
                <c:pt idx="6">
                  <c:v>INSTITUCIONES FINANCIERAS</c:v>
                </c:pt>
                <c:pt idx="7">
                  <c:v>OTRAS ACTIVIDADES</c:v>
                </c:pt>
              </c:strCache>
            </c:strRef>
          </c:cat>
          <c:val>
            <c:numRef>
              <c:f>'FONDO DE DESARROLLO ECONÓMICO'!$P$7:$P$13</c:f>
              <c:numCache>
                <c:formatCode>_(* #,##0_);_(* \(#,##0\);_(* "-"??_);_(@_)</c:formatCode>
                <c:ptCount val="7"/>
                <c:pt idx="0">
                  <c:v>273</c:v>
                </c:pt>
                <c:pt idx="1">
                  <c:v>177</c:v>
                </c:pt>
                <c:pt idx="2">
                  <c:v>94</c:v>
                </c:pt>
                <c:pt idx="3">
                  <c:v>23</c:v>
                </c:pt>
                <c:pt idx="4">
                  <c:v>211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20-4D7B-B3DE-2C2AF5F3A8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31 de diciembre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ED-4F03-8335-3B600A8D1A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6B-4DA9-BF7F-0D5D1E29C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ECONÓMICO'!$N$25:$N$29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ECONÓMICO'!$O$25:$O$29</c:f>
              <c:numCache>
                <c:formatCode>_("$"* #,##0.00_);_("$"* \(#,##0.00\);_("$"* "-"??_);_(@_)</c:formatCode>
                <c:ptCount val="5"/>
                <c:pt idx="0">
                  <c:v>1.7934338799999994</c:v>
                </c:pt>
                <c:pt idx="1">
                  <c:v>6.338040549999997</c:v>
                </c:pt>
                <c:pt idx="2">
                  <c:v>11.704884989999998</c:v>
                </c:pt>
                <c:pt idx="3">
                  <c:v>13.018665680000002</c:v>
                </c:pt>
                <c:pt idx="4">
                  <c:v>14.902435269999996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ED-4F03-8335-3B600A8D1A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ED-4F03-8335-3B600A8D1A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B6B-4DA9-BF7F-0D5D1E29C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ECONÓMICO'!$N$25:$N$29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ECONÓMICO'!$P$25:$P$29</c:f>
              <c:numCache>
                <c:formatCode>_(* #,##0_);_(* \(#,##0\);_(* "-"??_);_(@_)</c:formatCode>
                <c:ptCount val="5"/>
                <c:pt idx="0">
                  <c:v>113</c:v>
                </c:pt>
                <c:pt idx="1">
                  <c:v>385</c:v>
                </c:pt>
                <c:pt idx="2">
                  <c:v>220</c:v>
                </c:pt>
                <c:pt idx="3">
                  <c:v>52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ED-4F03-8335-3B600A8D1A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93908739399317"/>
          <c:y val="0.37945326247311639"/>
          <c:w val="0.24417160372147428"/>
          <c:h val="0.4657748706919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2021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ECONÓMICO'!$N$42:$N$55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AHUACHAPAN</c:v>
                </c:pt>
                <c:pt idx="7">
                  <c:v>LA UNION</c:v>
                </c:pt>
                <c:pt idx="8">
                  <c:v>CHALATENANGO</c:v>
                </c:pt>
                <c:pt idx="9">
                  <c:v>MORAZAN</c:v>
                </c:pt>
                <c:pt idx="10">
                  <c:v>CUSCATLAN</c:v>
                </c:pt>
                <c:pt idx="11">
                  <c:v>USULUTAN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ECONÓMICO'!$O$42:$O$55</c:f>
              <c:numCache>
                <c:formatCode>_("$"* #,##0.00_);_("$"* \(#,##0.00\);_("$"* "-"??_);_(@_)</c:formatCode>
                <c:ptCount val="14"/>
                <c:pt idx="0">
                  <c:v>24.440001349999974</c:v>
                </c:pt>
                <c:pt idx="1">
                  <c:v>15.43301172</c:v>
                </c:pt>
                <c:pt idx="2">
                  <c:v>2.6716085699999983</c:v>
                </c:pt>
                <c:pt idx="3">
                  <c:v>1.3657186599999998</c:v>
                </c:pt>
                <c:pt idx="4">
                  <c:v>1.16111209</c:v>
                </c:pt>
                <c:pt idx="5">
                  <c:v>0.74112063000000017</c:v>
                </c:pt>
                <c:pt idx="6">
                  <c:v>0.61611613999999992</c:v>
                </c:pt>
                <c:pt idx="7">
                  <c:v>0.35095881000000001</c:v>
                </c:pt>
                <c:pt idx="8">
                  <c:v>0.29990956000000007</c:v>
                </c:pt>
                <c:pt idx="9">
                  <c:v>0.26102942000000007</c:v>
                </c:pt>
                <c:pt idx="10">
                  <c:v>0.18572014000000003</c:v>
                </c:pt>
                <c:pt idx="11">
                  <c:v>0.12737916999999999</c:v>
                </c:pt>
                <c:pt idx="12">
                  <c:v>5.4348139999999996E-2</c:v>
                </c:pt>
                <c:pt idx="13">
                  <c:v>4.942597E-2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F3F-48C5-9426-867BD0F2C1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ECONÓMICO'!$N$42:$N$55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AHUACHAPAN</c:v>
                </c:pt>
                <c:pt idx="7">
                  <c:v>LA UNION</c:v>
                </c:pt>
                <c:pt idx="8">
                  <c:v>CHALATENANGO</c:v>
                </c:pt>
                <c:pt idx="9">
                  <c:v>MORAZAN</c:v>
                </c:pt>
                <c:pt idx="10">
                  <c:v>CUSCATLAN</c:v>
                </c:pt>
                <c:pt idx="11">
                  <c:v>USULUTAN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ECONÓMICO'!$P$42:$P$55</c:f>
              <c:numCache>
                <c:formatCode>_(* #,##0_);_(* \(#,##0\);_(* "-"??_);_(@_)</c:formatCode>
                <c:ptCount val="14"/>
                <c:pt idx="0">
                  <c:v>387</c:v>
                </c:pt>
                <c:pt idx="1">
                  <c:v>169</c:v>
                </c:pt>
                <c:pt idx="2">
                  <c:v>51</c:v>
                </c:pt>
                <c:pt idx="3">
                  <c:v>26</c:v>
                </c:pt>
                <c:pt idx="4">
                  <c:v>33</c:v>
                </c:pt>
                <c:pt idx="5">
                  <c:v>23</c:v>
                </c:pt>
                <c:pt idx="6">
                  <c:v>11</c:v>
                </c:pt>
                <c:pt idx="7">
                  <c:v>20</c:v>
                </c:pt>
                <c:pt idx="8">
                  <c:v>14</c:v>
                </c:pt>
                <c:pt idx="9">
                  <c:v>11</c:v>
                </c:pt>
                <c:pt idx="10">
                  <c:v>27</c:v>
                </c:pt>
                <c:pt idx="11">
                  <c:v>11</c:v>
                </c:pt>
                <c:pt idx="12">
                  <c:v>4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F3F-48C5-9426-867BD0F2C1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CRÉDITO DIRECTO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70-4CF4-938C-06FC98A80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6C-4AD7-8FF0-40667C534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DIRECTO'!$B$7:$B$13</c:f>
              <c:strCache>
                <c:ptCount val="7"/>
                <c:pt idx="0">
                  <c:v>SECTOR CONSTRUCCION</c:v>
                </c:pt>
                <c:pt idx="1">
                  <c:v>SECTOR SERVICIOS</c:v>
                </c:pt>
                <c:pt idx="2">
                  <c:v>SECTOR COMERCIO</c:v>
                </c:pt>
                <c:pt idx="3">
                  <c:v>SECTOR INDUSTRIA MANUFACTURERA</c:v>
                </c:pt>
                <c:pt idx="4">
                  <c:v>SECTOR AGROPECUARIO</c:v>
                </c:pt>
                <c:pt idx="5">
                  <c:v>SECTOR TRANSPORTE, ALMACENAJE Y COMUNICACIONES</c:v>
                </c:pt>
                <c:pt idx="6">
                  <c:v>OTRAS ACTIVIDADES</c:v>
                </c:pt>
              </c:strCache>
            </c:strRef>
          </c:cat>
          <c:val>
            <c:numRef>
              <c:f>'CRÉDITO DIRECTO'!$C$7:$C$13</c:f>
              <c:numCache>
                <c:formatCode>_("$"* #,##0.00_);_("$"* \(#,##0.00\);_("$"* "-"??_);_(@_)</c:formatCode>
                <c:ptCount val="7"/>
                <c:pt idx="0">
                  <c:v>91.701496879999993</c:v>
                </c:pt>
                <c:pt idx="1">
                  <c:v>52.349961280000016</c:v>
                </c:pt>
                <c:pt idx="2">
                  <c:v>13.308012309999999</c:v>
                </c:pt>
                <c:pt idx="3">
                  <c:v>12.50000479</c:v>
                </c:pt>
                <c:pt idx="4">
                  <c:v>8.0306614599999993</c:v>
                </c:pt>
                <c:pt idx="5">
                  <c:v>3.27492904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0-4CF4-938C-06FC98A80B1D}"/>
            </c:ext>
          </c:extLst>
        </c:ser>
        <c:ser>
          <c:idx val="1"/>
          <c:order val="1"/>
          <c:tx>
            <c:strRef>
              <c:f>'CRÉDITO DIRECTO'!$D$6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370-4CF4-938C-06FC98A80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6C-4AD7-8FF0-40667C534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DIRECTO'!$B$7:$B$13</c:f>
              <c:strCache>
                <c:ptCount val="7"/>
                <c:pt idx="0">
                  <c:v>SECTOR CONSTRUCCION</c:v>
                </c:pt>
                <c:pt idx="1">
                  <c:v>SECTOR SERVICIOS</c:v>
                </c:pt>
                <c:pt idx="2">
                  <c:v>SECTOR COMERCIO</c:v>
                </c:pt>
                <c:pt idx="3">
                  <c:v>SECTOR INDUSTRIA MANUFACTURERA</c:v>
                </c:pt>
                <c:pt idx="4">
                  <c:v>SECTOR AGROPECUARIO</c:v>
                </c:pt>
                <c:pt idx="5">
                  <c:v>SECTOR TRANSPORTE, ALMACENAJE Y COMUNICACIONES</c:v>
                </c:pt>
                <c:pt idx="6">
                  <c:v>OTRAS ACTIVIDADES</c:v>
                </c:pt>
              </c:strCache>
            </c:strRef>
          </c:cat>
          <c:val>
            <c:numRef>
              <c:f>'CRÉDITO DIRECTO'!$D$7:$D$13</c:f>
              <c:numCache>
                <c:formatCode>_(* #,##0_);_(* \(#,##0\);_(* "-"??_);_(@_)</c:formatCode>
                <c:ptCount val="7"/>
                <c:pt idx="0">
                  <c:v>8</c:v>
                </c:pt>
                <c:pt idx="1">
                  <c:v>38</c:v>
                </c:pt>
                <c:pt idx="2">
                  <c:v>13</c:v>
                </c:pt>
                <c:pt idx="3">
                  <c:v>8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370-4CF4-938C-06FC98A80B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diciembre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63-43ED-AADC-67662CC84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63-43ED-AADC-67662CC84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63-43ED-AADC-67662CC84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63-43ED-AADC-67662CC84E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C2-4C32-9214-523A3D591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DIRECTO'!$B$25:$B$29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'CRÉDITO DIRECTO'!$C$25:$C$29</c:f>
              <c:numCache>
                <c:formatCode>_("$"* #,##0.00_);_("$"* \(#,##0.00\);_("$"* "-"??_);_(@_)</c:formatCode>
                <c:ptCount val="5"/>
                <c:pt idx="0">
                  <c:v>1.4644070599999999</c:v>
                </c:pt>
                <c:pt idx="1">
                  <c:v>22.058861939999996</c:v>
                </c:pt>
                <c:pt idx="2">
                  <c:v>45.585376489999994</c:v>
                </c:pt>
                <c:pt idx="3">
                  <c:v>43.044235</c:v>
                </c:pt>
                <c:pt idx="4">
                  <c:v>69.612185269999998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63-43ED-AADC-67662CC84E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DIRECTO'!$B$25:$B$29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'CRÉDITO DIRECTO'!$D$25:$D$29</c:f>
              <c:numCache>
                <c:formatCode>_(* #,##0_);_(* \(#,##0\);_(* "-"??_);_(@_)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27</c:v>
                </c:pt>
                <c:pt idx="3">
                  <c:v>25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B4B-4A30-8E4D-60B7599AA8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25517294936207419"/>
          <c:h val="0.34021518990958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diciembre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'CRÉDITO DIRECTO'!$C$41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C-4478-ADAF-06D812107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52-4232-A6B4-7C5AD000BB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52-4232-A6B4-7C5AD000BB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52-4232-A6B4-7C5AD000BB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51-4C32-980E-D91298D173B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51-4C32-980E-D91298D173B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3EA-4A33-85E2-CBA459CF19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3EA-4A33-85E2-CBA459CF19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3EA-4A33-85E2-CBA459CF19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3EA-4A33-85E2-CBA459CF19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DIRECTO'!$B$42:$B$53</c:f>
              <c:strCache>
                <c:ptCount val="12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CHALATENANGO</c:v>
                </c:pt>
                <c:pt idx="5">
                  <c:v>LA PAZ</c:v>
                </c:pt>
                <c:pt idx="6">
                  <c:v>MORAZAN</c:v>
                </c:pt>
                <c:pt idx="7">
                  <c:v>AHUACHAPAN</c:v>
                </c:pt>
                <c:pt idx="8">
                  <c:v>SONSONATE</c:v>
                </c:pt>
                <c:pt idx="9">
                  <c:v>LA UNION</c:v>
                </c:pt>
                <c:pt idx="10">
                  <c:v>SAN VICENTE</c:v>
                </c:pt>
                <c:pt idx="11">
                  <c:v>CUSCATLAN</c:v>
                </c:pt>
              </c:strCache>
            </c:strRef>
          </c:cat>
          <c:val>
            <c:numRef>
              <c:f>'CRÉDITO DIRECTO'!$C$42:$C$53</c:f>
              <c:numCache>
                <c:formatCode>_("$"* #,##0.00_);_("$"* \(#,##0.00\);_("$"* "-"??_);_(@_)</c:formatCode>
                <c:ptCount val="12"/>
                <c:pt idx="0">
                  <c:v>124.66071035999998</c:v>
                </c:pt>
                <c:pt idx="1">
                  <c:v>39.563067150000002</c:v>
                </c:pt>
                <c:pt idx="2">
                  <c:v>7.8</c:v>
                </c:pt>
                <c:pt idx="3">
                  <c:v>2.5002420000000001</c:v>
                </c:pt>
                <c:pt idx="4">
                  <c:v>1.6909290400000001</c:v>
                </c:pt>
                <c:pt idx="5">
                  <c:v>1.5379951399999998</c:v>
                </c:pt>
                <c:pt idx="6">
                  <c:v>1.5072614600000001</c:v>
                </c:pt>
                <c:pt idx="7">
                  <c:v>1.4</c:v>
                </c:pt>
                <c:pt idx="8">
                  <c:v>0.88518190000000019</c:v>
                </c:pt>
                <c:pt idx="9">
                  <c:v>9.7706790000000002E-2</c:v>
                </c:pt>
                <c:pt idx="10">
                  <c:v>9.6860000000000002E-2</c:v>
                </c:pt>
                <c:pt idx="11">
                  <c:v>2.5111920000000003E-2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5EC-4478-ADAF-06D812107202}"/>
            </c:ext>
          </c:extLst>
        </c:ser>
        <c:ser>
          <c:idx val="1"/>
          <c:order val="1"/>
          <c:tx>
            <c:strRef>
              <c:f>'CRÉDITO DIRECTO'!$D$41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EC-4478-ADAF-06D812107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DIRECTO'!$B$42:$B$53</c:f>
              <c:strCache>
                <c:ptCount val="12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CHALATENANGO</c:v>
                </c:pt>
                <c:pt idx="5">
                  <c:v>LA PAZ</c:v>
                </c:pt>
                <c:pt idx="6">
                  <c:v>MORAZAN</c:v>
                </c:pt>
                <c:pt idx="7">
                  <c:v>AHUACHAPAN</c:v>
                </c:pt>
                <c:pt idx="8">
                  <c:v>SONSONATE</c:v>
                </c:pt>
                <c:pt idx="9">
                  <c:v>LA UNION</c:v>
                </c:pt>
                <c:pt idx="10">
                  <c:v>SAN VICENTE</c:v>
                </c:pt>
                <c:pt idx="11">
                  <c:v>CUSCATLAN</c:v>
                </c:pt>
              </c:strCache>
            </c:strRef>
          </c:cat>
          <c:val>
            <c:numRef>
              <c:f>'CRÉDITO DIRECTO'!$D$42:$D$44</c:f>
              <c:numCache>
                <c:formatCode>_(* #,##0_);_(* \(#,##0\);_(* "-"??_);_(@_)</c:formatCode>
                <c:ptCount val="3"/>
                <c:pt idx="0">
                  <c:v>38</c:v>
                </c:pt>
                <c:pt idx="1">
                  <c:v>20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55EC-4478-ADAF-06D8121072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</a:t>
            </a:r>
            <a:r>
              <a:rPr lang="es-SV" sz="1200" baseline="0"/>
              <a:t> de diciembre 2021</a:t>
            </a:r>
            <a:endParaRPr lang="es-SV" sz="1200"/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30-4965-8023-06EBE5225B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C9-4E30-BB8C-BBCFACE134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C9-4E30-BB8C-BBCFACE134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DIRECTO'!$N$7:$N$14</c:f>
              <c:strCache>
                <c:ptCount val="8"/>
                <c:pt idx="0">
                  <c:v>SECTOR SERVICIOS</c:v>
                </c:pt>
                <c:pt idx="1">
                  <c:v>SECTOR CONSTRUCCION</c:v>
                </c:pt>
                <c:pt idx="2">
                  <c:v>SECTOR ELECTRICIDAD, GAS, AGUA Y SERVICIOS SANITARIOS</c:v>
                </c:pt>
                <c:pt idx="3">
                  <c:v>SECTOR COMERCIO</c:v>
                </c:pt>
                <c:pt idx="4">
                  <c:v>SECTOR INDUSTRIA MANUFACTURERA</c:v>
                </c:pt>
                <c:pt idx="5">
                  <c:v>SECTOR AGROPECUARIO</c:v>
                </c:pt>
                <c:pt idx="6">
                  <c:v>SECTOR TRANSPORTE, ALMACENAJE Y COMUNICACIONES</c:v>
                </c:pt>
                <c:pt idx="7">
                  <c:v>OTRAS ACTIVIDADES</c:v>
                </c:pt>
              </c:strCache>
            </c:strRef>
          </c:cat>
          <c:val>
            <c:numRef>
              <c:f>'CRÉDITO DIRECTO'!$O$7:$O$14</c:f>
              <c:numCache>
                <c:formatCode>_("$"* #,##0.00_);_("$"* \(#,##0.00\);_("$"* "-"??_);_(@_)</c:formatCode>
                <c:ptCount val="8"/>
                <c:pt idx="0">
                  <c:v>59.448820030000007</c:v>
                </c:pt>
                <c:pt idx="1">
                  <c:v>42.201371389999991</c:v>
                </c:pt>
                <c:pt idx="2">
                  <c:v>22.252092999999999</c:v>
                </c:pt>
                <c:pt idx="3">
                  <c:v>17.542765980000002</c:v>
                </c:pt>
                <c:pt idx="4">
                  <c:v>14.01669173</c:v>
                </c:pt>
                <c:pt idx="5">
                  <c:v>7.1189514699999998</c:v>
                </c:pt>
                <c:pt idx="6">
                  <c:v>2.74149603</c:v>
                </c:pt>
                <c:pt idx="7">
                  <c:v>0.58012213000000001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30-4965-8023-06EBE5225B20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030-4965-8023-06EBE5225B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C9-4E30-BB8C-BBCFACE134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C9-4E30-BB8C-BBCFACE134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DIRECTO'!$N$7:$N$14</c:f>
              <c:strCache>
                <c:ptCount val="8"/>
                <c:pt idx="0">
                  <c:v>SECTOR SERVICIOS</c:v>
                </c:pt>
                <c:pt idx="1">
                  <c:v>SECTOR CONSTRUCCION</c:v>
                </c:pt>
                <c:pt idx="2">
                  <c:v>SECTOR ELECTRICIDAD, GAS, AGUA Y SERVICIOS SANITARIOS</c:v>
                </c:pt>
                <c:pt idx="3">
                  <c:v>SECTOR COMERCIO</c:v>
                </c:pt>
                <c:pt idx="4">
                  <c:v>SECTOR INDUSTRIA MANUFACTURERA</c:v>
                </c:pt>
                <c:pt idx="5">
                  <c:v>SECTOR AGROPECUARIO</c:v>
                </c:pt>
                <c:pt idx="6">
                  <c:v>SECTOR TRANSPORTE, ALMACENAJE Y COMUNICACIONES</c:v>
                </c:pt>
                <c:pt idx="7">
                  <c:v>OTRAS ACTIVIDADES</c:v>
                </c:pt>
              </c:strCache>
            </c:strRef>
          </c:cat>
          <c:val>
            <c:numRef>
              <c:f>'CRÉDITO DIRECTO'!$P$7:$P$14</c:f>
              <c:numCache>
                <c:formatCode>_(* #,##0_);_(* \(#,##0\);_(* "-"??_);_(@_)</c:formatCode>
                <c:ptCount val="8"/>
                <c:pt idx="0">
                  <c:v>45</c:v>
                </c:pt>
                <c:pt idx="1">
                  <c:v>7</c:v>
                </c:pt>
                <c:pt idx="2">
                  <c:v>2</c:v>
                </c:pt>
                <c:pt idx="3">
                  <c:v>19</c:v>
                </c:pt>
                <c:pt idx="4">
                  <c:v>10</c:v>
                </c:pt>
                <c:pt idx="5">
                  <c:v>9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030-4965-8023-06EBE5225B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</a:t>
            </a:r>
            <a:r>
              <a:rPr lang="es-SV" sz="1200" baseline="0"/>
              <a:t> diciembre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8-4AFA-A555-9778B7E1F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8-4AFA-A555-9778B7E1F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A8-4AFA-A555-9778B7E1F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A8-4AFA-A555-9778B7E1F4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BA-4413-ADBF-998261EAEE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DIRECTO'!$N$26:$N$30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 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'CRÉDITO DIRECTO'!$O$26:$O$30</c:f>
              <c:numCache>
                <c:formatCode>_("$"* #,##0.00_);_("$"* \(#,##0.00\);_("$"* "-"??_);_(@_)</c:formatCode>
                <c:ptCount val="5"/>
                <c:pt idx="0">
                  <c:v>1.4572369300000001</c:v>
                </c:pt>
                <c:pt idx="1">
                  <c:v>25.395996050000001</c:v>
                </c:pt>
                <c:pt idx="2">
                  <c:v>33.807055869999999</c:v>
                </c:pt>
                <c:pt idx="3">
                  <c:v>51.596949200000012</c:v>
                </c:pt>
                <c:pt idx="4">
                  <c:v>53.645073710000005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A8-4AFA-A555-9778B7E1F4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DIRECTO'!$N$26:$N$30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 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'CRÉDITO DIRECTO'!$P$26:$P$30</c:f>
              <c:numCache>
                <c:formatCode>_(* #,##0_);_(* \(#,##0\);_(* "-"??_);_(@_)</c:formatCode>
                <c:ptCount val="5"/>
                <c:pt idx="0">
                  <c:v>3</c:v>
                </c:pt>
                <c:pt idx="1">
                  <c:v>12</c:v>
                </c:pt>
                <c:pt idx="2">
                  <c:v>30</c:v>
                </c:pt>
                <c:pt idx="3">
                  <c:v>33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88C-4564-B4C8-48DDA56DE4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25318103533855241"/>
          <c:h val="0.3688183508443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</a:t>
            </a:r>
            <a:r>
              <a:rPr lang="es-SV" sz="1200" baseline="0"/>
              <a:t> </a:t>
            </a:r>
            <a:r>
              <a:rPr lang="es-SV" sz="1200"/>
              <a:t>de</a:t>
            </a:r>
            <a:r>
              <a:rPr lang="es-SV" sz="1200" baseline="0"/>
              <a:t> diciembre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CA-4E88-B32E-B24740CE58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C6-4498-AFDE-B27CEAC817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85-43EB-BC5D-145A409025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85-43EB-BC5D-145A4090258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75-4FC1-8C5D-6DD05AF75DF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DIRECTO'!$N$42:$N$53</c:f>
              <c:strCache>
                <c:ptCount val="12"/>
                <c:pt idx="0">
                  <c:v>SAN SALVADOR</c:v>
                </c:pt>
                <c:pt idx="1">
                  <c:v>LA LIBERTAD</c:v>
                </c:pt>
                <c:pt idx="2">
                  <c:v>SAN VICENTE</c:v>
                </c:pt>
                <c:pt idx="3">
                  <c:v>SANTA ANA</c:v>
                </c:pt>
                <c:pt idx="4">
                  <c:v>LA PAZ</c:v>
                </c:pt>
                <c:pt idx="5">
                  <c:v>SAN MIGUEL</c:v>
                </c:pt>
                <c:pt idx="6">
                  <c:v>CHALATENANGO</c:v>
                </c:pt>
                <c:pt idx="7">
                  <c:v>MORAZAN</c:v>
                </c:pt>
                <c:pt idx="8">
                  <c:v>AHUACHAPAN</c:v>
                </c:pt>
                <c:pt idx="9">
                  <c:v>SONSONATE</c:v>
                </c:pt>
                <c:pt idx="10">
                  <c:v>LA UNION</c:v>
                </c:pt>
                <c:pt idx="11">
                  <c:v>CUSCATLAN</c:v>
                </c:pt>
              </c:strCache>
            </c:strRef>
          </c:cat>
          <c:val>
            <c:numRef>
              <c:f>'CRÉDITO DIRECTO'!$O$42:$O$53</c:f>
              <c:numCache>
                <c:formatCode>_("$"* #,##0.00_);_("$"* \(#,##0.00\);_("$"* "-"??_);_(@_)</c:formatCode>
                <c:ptCount val="12"/>
                <c:pt idx="0">
                  <c:v>98.71632649</c:v>
                </c:pt>
                <c:pt idx="1">
                  <c:v>32.93082682</c:v>
                </c:pt>
                <c:pt idx="2">
                  <c:v>17.601063750000002</c:v>
                </c:pt>
                <c:pt idx="3">
                  <c:v>6.5279228599999994</c:v>
                </c:pt>
                <c:pt idx="4">
                  <c:v>2.2914484299999995</c:v>
                </c:pt>
                <c:pt idx="5">
                  <c:v>2.2412845200000002</c:v>
                </c:pt>
                <c:pt idx="6">
                  <c:v>1.6317708500000001</c:v>
                </c:pt>
                <c:pt idx="7">
                  <c:v>1.6123566599999999</c:v>
                </c:pt>
                <c:pt idx="8">
                  <c:v>1.3942317900000001</c:v>
                </c:pt>
                <c:pt idx="9">
                  <c:v>0.83465865999999989</c:v>
                </c:pt>
                <c:pt idx="10">
                  <c:v>9.5466880000000004E-2</c:v>
                </c:pt>
                <c:pt idx="11">
                  <c:v>2.4954049999999998E-2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FCA-4E88-B32E-B24740CE581D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FCA-4E88-B32E-B24740CE58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8C6-4498-AFDE-B27CEAC817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385-43EB-BC5D-145A409025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385-43EB-BC5D-145A4090258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275-4FC1-8C5D-6DD05AF75DF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DIRECTO'!$N$42:$N$53</c:f>
              <c:strCache>
                <c:ptCount val="12"/>
                <c:pt idx="0">
                  <c:v>SAN SALVADOR</c:v>
                </c:pt>
                <c:pt idx="1">
                  <c:v>LA LIBERTAD</c:v>
                </c:pt>
                <c:pt idx="2">
                  <c:v>SAN VICENTE</c:v>
                </c:pt>
                <c:pt idx="3">
                  <c:v>SANTA ANA</c:v>
                </c:pt>
                <c:pt idx="4">
                  <c:v>LA PAZ</c:v>
                </c:pt>
                <c:pt idx="5">
                  <c:v>SAN MIGUEL</c:v>
                </c:pt>
                <c:pt idx="6">
                  <c:v>CHALATENANGO</c:v>
                </c:pt>
                <c:pt idx="7">
                  <c:v>MORAZAN</c:v>
                </c:pt>
                <c:pt idx="8">
                  <c:v>AHUACHAPAN</c:v>
                </c:pt>
                <c:pt idx="9">
                  <c:v>SONSONATE</c:v>
                </c:pt>
                <c:pt idx="10">
                  <c:v>LA UNION</c:v>
                </c:pt>
                <c:pt idx="11">
                  <c:v>CUSCATLAN</c:v>
                </c:pt>
              </c:strCache>
            </c:strRef>
          </c:cat>
          <c:val>
            <c:numRef>
              <c:f>'CRÉDITO DIRECTO'!$P$42:$P$53</c:f>
              <c:numCache>
                <c:formatCode>_(* #,##0_);_(* \(#,##0\);_(* "-"??_);_(@_)</c:formatCode>
                <c:ptCount val="12"/>
                <c:pt idx="0">
                  <c:v>49</c:v>
                </c:pt>
                <c:pt idx="1">
                  <c:v>24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BFCA-4E88-B32E-B24740CE58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FSG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GARANTÍAS'!$C$7:$C$11</c:f>
              <c:numCache>
                <c:formatCode>_("$"* #,##0.00_);_("$"* \(#,##0.00\);_("$"* "-"??_);_(@_)</c:formatCode>
                <c:ptCount val="5"/>
                <c:pt idx="0">
                  <c:v>34.041900019999979</c:v>
                </c:pt>
                <c:pt idx="1">
                  <c:v>27.511566039999998</c:v>
                </c:pt>
                <c:pt idx="2">
                  <c:v>6.3502879999999999</c:v>
                </c:pt>
                <c:pt idx="3">
                  <c:v>0.24203</c:v>
                </c:pt>
                <c:pt idx="4">
                  <c:v>0.1600723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1-4D32-B4F6-B15CFDCE0CB1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GARANTÍAS'!$D$7:$D$11</c:f>
              <c:numCache>
                <c:formatCode>_(* #,##0_);_(* \(#,##0\);_(* "-"??_);_(@_)</c:formatCode>
                <c:ptCount val="5"/>
                <c:pt idx="0">
                  <c:v>3728</c:v>
                </c:pt>
                <c:pt idx="1">
                  <c:v>7021</c:v>
                </c:pt>
                <c:pt idx="2">
                  <c:v>1377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81-4D32-B4F6-B15CFDCE0C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</a:t>
            </a:r>
            <a:r>
              <a:rPr lang="es-SV" sz="1200" baseline="0"/>
              <a:t> 2021</a:t>
            </a:r>
            <a:endParaRPr lang="es-SV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PISO'!$B$28:$B$32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PISO'!$C$28:$C$32</c:f>
              <c:numCache>
                <c:formatCode>_("$"* #,##0.00_);_("$"* \(#,##0.00\);_("$"* "-"??_);_(@_)</c:formatCode>
                <c:ptCount val="5"/>
                <c:pt idx="0">
                  <c:v>15.106662620000003</c:v>
                </c:pt>
                <c:pt idx="1">
                  <c:v>12.510478150000004</c:v>
                </c:pt>
                <c:pt idx="2">
                  <c:v>32.953362509999984</c:v>
                </c:pt>
                <c:pt idx="3">
                  <c:v>44.557256949999946</c:v>
                </c:pt>
                <c:pt idx="4">
                  <c:v>27.540211669999998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6-49C9-A323-135A2897B0E6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PISO'!$B$28:$B$32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PISO'!$D$28:$D$32</c:f>
              <c:numCache>
                <c:formatCode>_(* #,##0_);_(* \(#,##0\);_(* "-"??_);_(@_)</c:formatCode>
                <c:ptCount val="5"/>
                <c:pt idx="0">
                  <c:v>1516</c:v>
                </c:pt>
                <c:pt idx="1">
                  <c:v>1872</c:v>
                </c:pt>
                <c:pt idx="2">
                  <c:v>834</c:v>
                </c:pt>
                <c:pt idx="3">
                  <c:v>422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6-49C9-A323-135A2897B0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63101432313705"/>
          <c:y val="0.32630667780522921"/>
          <c:w val="0.29899948865509363"/>
          <c:h val="0.5018922521817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diciembre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E4-42BD-8ACE-11BCF28941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GARANTÍAS'!$B$24:$B$28</c:f>
              <c:strCache>
                <c:ptCount val="5"/>
                <c:pt idx="0">
                  <c:v>PERSONA AUTÓNOMA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SALVADOREÑO DE GARANTÍAS'!$C$24:$C$28</c:f>
              <c:numCache>
                <c:formatCode>_("$"* #,##0.00_);_("$"* \(#,##0.00\);_("$"* "-"??_);_(@_)</c:formatCode>
                <c:ptCount val="5"/>
                <c:pt idx="0">
                  <c:v>7.8106615499999981</c:v>
                </c:pt>
                <c:pt idx="1">
                  <c:v>22.860109549999994</c:v>
                </c:pt>
                <c:pt idx="2">
                  <c:v>28.515318609999998</c:v>
                </c:pt>
                <c:pt idx="3">
                  <c:v>9.0197666500000011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E4-42BD-8ACE-11BCF28941DA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5E4-42BD-8ACE-11BCF28941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GARANTÍAS'!$B$24:$B$28</c:f>
              <c:strCache>
                <c:ptCount val="5"/>
                <c:pt idx="0">
                  <c:v>PERSONA AUTÓNOMA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SALVADOREÑO DE GARANTÍAS'!$D$24:$D$28</c:f>
              <c:numCache>
                <c:formatCode>_(* #,##0_);_(* \(#,##0\);_(* "-"??_);_(@_)</c:formatCode>
                <c:ptCount val="5"/>
                <c:pt idx="0">
                  <c:v>950</c:v>
                </c:pt>
                <c:pt idx="1">
                  <c:v>8777</c:v>
                </c:pt>
                <c:pt idx="2">
                  <c:v>2264</c:v>
                </c:pt>
                <c:pt idx="3">
                  <c:v>188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E4-42BD-8ACE-11BCF28941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diciembre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'FONDO SALVADOREÑO DE GARANTÍAS'!$C$40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GARANTÍAS'!$B$41:$B$54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LA UNION</c:v>
                </c:pt>
                <c:pt idx="9">
                  <c:v>CHALATENANGO</c:v>
                </c:pt>
                <c:pt idx="10">
                  <c:v>CUSCATLAN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GARANTÍAS'!$C$41:$C$54</c:f>
              <c:numCache>
                <c:formatCode>_("$"* #,##0.00_);_("$"* \(#,##0.00\);_("$"* "-"??_);_(@_)</c:formatCode>
                <c:ptCount val="14"/>
                <c:pt idx="0">
                  <c:v>29.847873080000003</c:v>
                </c:pt>
                <c:pt idx="1">
                  <c:v>11.737195699999992</c:v>
                </c:pt>
                <c:pt idx="2">
                  <c:v>4.5614702699999992</c:v>
                </c:pt>
                <c:pt idx="3">
                  <c:v>4.274130529999999</c:v>
                </c:pt>
                <c:pt idx="4">
                  <c:v>2.89708955</c:v>
                </c:pt>
                <c:pt idx="5">
                  <c:v>2.8494687800000005</c:v>
                </c:pt>
                <c:pt idx="6">
                  <c:v>2.4052264000000001</c:v>
                </c:pt>
                <c:pt idx="7">
                  <c:v>1.8867572799999999</c:v>
                </c:pt>
                <c:pt idx="8">
                  <c:v>1.5942436199999999</c:v>
                </c:pt>
                <c:pt idx="9">
                  <c:v>1.57425967</c:v>
                </c:pt>
                <c:pt idx="10">
                  <c:v>1.5230756799999996</c:v>
                </c:pt>
                <c:pt idx="11">
                  <c:v>1.29560977</c:v>
                </c:pt>
                <c:pt idx="12">
                  <c:v>1.0900489099999999</c:v>
                </c:pt>
                <c:pt idx="13">
                  <c:v>0.76940712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8F-461E-920A-EE5EC63D3087}"/>
            </c:ext>
          </c:extLst>
        </c:ser>
        <c:ser>
          <c:idx val="1"/>
          <c:order val="1"/>
          <c:tx>
            <c:strRef>
              <c:f>'FONDO SALVADOREÑO DE GARANTÍAS'!$D$40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GARANTÍAS'!$B$41:$B$54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LA UNION</c:v>
                </c:pt>
                <c:pt idx="9">
                  <c:v>CHALATENANGO</c:v>
                </c:pt>
                <c:pt idx="10">
                  <c:v>CUSCATLAN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GARANTÍAS'!$D$41:$D$54</c:f>
              <c:numCache>
                <c:formatCode>_(* #,##0_);_(* \(#,##0\);_(* "-"??_);_(@_)</c:formatCode>
                <c:ptCount val="14"/>
                <c:pt idx="0">
                  <c:v>3743</c:v>
                </c:pt>
                <c:pt idx="1">
                  <c:v>1480</c:v>
                </c:pt>
                <c:pt idx="2">
                  <c:v>916</c:v>
                </c:pt>
                <c:pt idx="3">
                  <c:v>894</c:v>
                </c:pt>
                <c:pt idx="4">
                  <c:v>554</c:v>
                </c:pt>
                <c:pt idx="5">
                  <c:v>861</c:v>
                </c:pt>
                <c:pt idx="6">
                  <c:v>709</c:v>
                </c:pt>
                <c:pt idx="7">
                  <c:v>569</c:v>
                </c:pt>
                <c:pt idx="8">
                  <c:v>403</c:v>
                </c:pt>
                <c:pt idx="9">
                  <c:v>423</c:v>
                </c:pt>
                <c:pt idx="10">
                  <c:v>595</c:v>
                </c:pt>
                <c:pt idx="11">
                  <c:v>381</c:v>
                </c:pt>
                <c:pt idx="12">
                  <c:v>387</c:v>
                </c:pt>
                <c:pt idx="13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E8F-461E-920A-EE5EC63D3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2021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GARANTÍAS'!$N$7:$N$11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GARANTÍAS'!$O$7:$O$11</c:f>
              <c:numCache>
                <c:formatCode>_("$"* #,##0.00_);_("$"* \(#,##0.00\);_("$"* "-"??_);_(@_)</c:formatCode>
                <c:ptCount val="5"/>
                <c:pt idx="0">
                  <c:v>72.1018950899999</c:v>
                </c:pt>
                <c:pt idx="1">
                  <c:v>40.271663749999902</c:v>
                </c:pt>
                <c:pt idx="2">
                  <c:v>7.0377707100000046</c:v>
                </c:pt>
                <c:pt idx="3">
                  <c:v>0.42959885999999997</c:v>
                </c:pt>
                <c:pt idx="4">
                  <c:v>0.17592787000000001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02-47FC-8E79-6295DF990C62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GARANTÍAS'!$N$7:$N$11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GARANTÍAS'!$P$7:$P$11</c:f>
              <c:numCache>
                <c:formatCode>_(* #,##0_);_(* \(#,##0\);_(* "-"??_);_(@_)</c:formatCode>
                <c:ptCount val="5"/>
                <c:pt idx="0">
                  <c:v>9030</c:v>
                </c:pt>
                <c:pt idx="1">
                  <c:v>10868</c:v>
                </c:pt>
                <c:pt idx="2">
                  <c:v>1966</c:v>
                </c:pt>
                <c:pt idx="3">
                  <c:v>55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002-47FC-8E79-6295DF990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</a:t>
            </a:r>
            <a:r>
              <a:rPr lang="es-SV" sz="1200" baseline="0"/>
              <a:t> </a:t>
            </a:r>
            <a:r>
              <a:rPr lang="es-SV" sz="1200"/>
              <a:t>de diciembre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1-4AB9-B334-78681B6D5E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1-4AB9-B334-78681B6D5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1-4AB9-B334-78681B6D5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1-4AB9-B334-78681B6D5E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GARANTÍAS'!$N$24:$N$28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SALVADOREÑO DE GARANTÍAS'!$O$24:$O$28</c:f>
              <c:numCache>
                <c:formatCode>_("$"* #,##0.00_);_("$"* \(#,##0.00\);_("$"* "-"??_);_(@_)</c:formatCode>
                <c:ptCount val="5"/>
                <c:pt idx="0">
                  <c:v>40.194308239999977</c:v>
                </c:pt>
                <c:pt idx="1">
                  <c:v>26.647389819999958</c:v>
                </c:pt>
                <c:pt idx="2">
                  <c:v>39.33522377000002</c:v>
                </c:pt>
                <c:pt idx="3">
                  <c:v>13.740762000000007</c:v>
                </c:pt>
                <c:pt idx="4">
                  <c:v>9.9172449999999995E-2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01-4AB9-B334-78681B6D5E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7076812850622972"/>
          <c:h val="0.40762360288356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Contingencia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GARANTÍAS'!$N$41:$N$54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LA UNION</c:v>
                </c:pt>
                <c:pt idx="9">
                  <c:v>CUSCATLAN</c:v>
                </c:pt>
                <c:pt idx="10">
                  <c:v>CHALATENANGO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GARANTÍAS'!$O$41:$O$54</c:f>
              <c:numCache>
                <c:formatCode>_("$"* #,##0.00_);_("$"* \(#,##0.00\);_("$"* "-"??_);_(@_)</c:formatCode>
                <c:ptCount val="14"/>
                <c:pt idx="0">
                  <c:v>56.573156210000043</c:v>
                </c:pt>
                <c:pt idx="1">
                  <c:v>24.310134439999995</c:v>
                </c:pt>
                <c:pt idx="2">
                  <c:v>7.9045392300000046</c:v>
                </c:pt>
                <c:pt idx="3">
                  <c:v>6.4342386800000009</c:v>
                </c:pt>
                <c:pt idx="4">
                  <c:v>4.7386015499999985</c:v>
                </c:pt>
                <c:pt idx="5">
                  <c:v>3.7695328399999988</c:v>
                </c:pt>
                <c:pt idx="6">
                  <c:v>3.4219822899999968</c:v>
                </c:pt>
                <c:pt idx="7">
                  <c:v>2.6467484399999992</c:v>
                </c:pt>
                <c:pt idx="8">
                  <c:v>2.0425960399999989</c:v>
                </c:pt>
                <c:pt idx="9">
                  <c:v>1.9150770999999982</c:v>
                </c:pt>
                <c:pt idx="10">
                  <c:v>1.8551509600000005</c:v>
                </c:pt>
                <c:pt idx="11">
                  <c:v>1.6625502699999997</c:v>
                </c:pt>
                <c:pt idx="12">
                  <c:v>1.5242148699999996</c:v>
                </c:pt>
                <c:pt idx="13">
                  <c:v>1.2183333599999997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812-4F5B-B60C-997D41033857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GARANTÍAS'!$N$41:$N$54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LA UNION</c:v>
                </c:pt>
                <c:pt idx="9">
                  <c:v>CUSCATLAN</c:v>
                </c:pt>
                <c:pt idx="10">
                  <c:v>CHALATENANGO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GARANTÍAS'!$P$41:$P$54</c:f>
              <c:numCache>
                <c:formatCode>_(* #,##0_);_(* \(#,##0\);_(* "-"??_);_(@_)</c:formatCode>
                <c:ptCount val="14"/>
                <c:pt idx="0">
                  <c:v>7364</c:v>
                </c:pt>
                <c:pt idx="1">
                  <c:v>2955</c:v>
                </c:pt>
                <c:pt idx="2">
                  <c:v>1607</c:v>
                </c:pt>
                <c:pt idx="3">
                  <c:v>1585</c:v>
                </c:pt>
                <c:pt idx="4">
                  <c:v>1003</c:v>
                </c:pt>
                <c:pt idx="5">
                  <c:v>1395</c:v>
                </c:pt>
                <c:pt idx="6">
                  <c:v>1119</c:v>
                </c:pt>
                <c:pt idx="7">
                  <c:v>991</c:v>
                </c:pt>
                <c:pt idx="8">
                  <c:v>651</c:v>
                </c:pt>
                <c:pt idx="9">
                  <c:v>909</c:v>
                </c:pt>
                <c:pt idx="10">
                  <c:v>616</c:v>
                </c:pt>
                <c:pt idx="11">
                  <c:v>625</c:v>
                </c:pt>
                <c:pt idx="12">
                  <c:v>658</c:v>
                </c:pt>
                <c:pt idx="13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812-4F5B-B60C-997D410338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septiembre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023466784961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644782078296549"/>
          <c:y val="0.3382054767584019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7D4-4FA5-9051-84B858F07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PISO'!$B$47:$B$60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CHALATENANGO</c:v>
                </c:pt>
                <c:pt idx="8">
                  <c:v>SAN VICENTE</c:v>
                </c:pt>
                <c:pt idx="9">
                  <c:v>USULUTAN</c:v>
                </c:pt>
                <c:pt idx="10">
                  <c:v>LA UNION</c:v>
                </c:pt>
                <c:pt idx="11">
                  <c:v>CABAÑAS</c:v>
                </c:pt>
                <c:pt idx="12">
                  <c:v>CUSCATLAN</c:v>
                </c:pt>
                <c:pt idx="13">
                  <c:v>MORAZAN</c:v>
                </c:pt>
              </c:strCache>
            </c:strRef>
          </c:cat>
          <c:val>
            <c:numRef>
              <c:f>'BANDESAL 2DO. PISO'!$C$47:$C$60</c:f>
              <c:numCache>
                <c:formatCode>_("$"* #,##0.00_);_("$"* \(#,##0.00\);_("$"* "-"??_);_(@_)</c:formatCode>
                <c:ptCount val="14"/>
                <c:pt idx="0">
                  <c:v>60.403798769999973</c:v>
                </c:pt>
                <c:pt idx="1">
                  <c:v>37.417615360000006</c:v>
                </c:pt>
                <c:pt idx="2">
                  <c:v>6.9834473499999987</c:v>
                </c:pt>
                <c:pt idx="3">
                  <c:v>5.2507849900000005</c:v>
                </c:pt>
                <c:pt idx="4">
                  <c:v>4.0200456600000019</c:v>
                </c:pt>
                <c:pt idx="5">
                  <c:v>3.95296541</c:v>
                </c:pt>
                <c:pt idx="6">
                  <c:v>3.4292574199999994</c:v>
                </c:pt>
                <c:pt idx="7">
                  <c:v>3.3792010000000001</c:v>
                </c:pt>
                <c:pt idx="8">
                  <c:v>2.8728795800000002</c:v>
                </c:pt>
                <c:pt idx="9">
                  <c:v>2.3384467000000004</c:v>
                </c:pt>
                <c:pt idx="10">
                  <c:v>0.98766951999999997</c:v>
                </c:pt>
                <c:pt idx="11">
                  <c:v>0.69099999999999995</c:v>
                </c:pt>
                <c:pt idx="12">
                  <c:v>0.58526132999999991</c:v>
                </c:pt>
                <c:pt idx="13">
                  <c:v>0.35559881000000004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F44-85DF-9CE92F636DD4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97D4-4FA5-9051-84B858F07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PISO'!$B$47:$B$60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CHALATENANGO</c:v>
                </c:pt>
                <c:pt idx="8">
                  <c:v>SAN VICENTE</c:v>
                </c:pt>
                <c:pt idx="9">
                  <c:v>USULUTAN</c:v>
                </c:pt>
                <c:pt idx="10">
                  <c:v>LA UNION</c:v>
                </c:pt>
                <c:pt idx="11">
                  <c:v>CABAÑAS</c:v>
                </c:pt>
                <c:pt idx="12">
                  <c:v>CUSCATLAN</c:v>
                </c:pt>
                <c:pt idx="13">
                  <c:v>MORAZAN</c:v>
                </c:pt>
              </c:strCache>
            </c:strRef>
          </c:cat>
          <c:val>
            <c:numRef>
              <c:f>'BANDESAL 2DO. PISO'!$D$47:$D$60</c:f>
              <c:numCache>
                <c:formatCode>_(* #,##0_);_(* \(#,##0\);_(* "-"??_);_(@_)</c:formatCode>
                <c:ptCount val="14"/>
                <c:pt idx="0">
                  <c:v>1545</c:v>
                </c:pt>
                <c:pt idx="1">
                  <c:v>730</c:v>
                </c:pt>
                <c:pt idx="2">
                  <c:v>436</c:v>
                </c:pt>
                <c:pt idx="3">
                  <c:v>303</c:v>
                </c:pt>
                <c:pt idx="4">
                  <c:v>384</c:v>
                </c:pt>
                <c:pt idx="5">
                  <c:v>203</c:v>
                </c:pt>
                <c:pt idx="6">
                  <c:v>311</c:v>
                </c:pt>
                <c:pt idx="7">
                  <c:v>46</c:v>
                </c:pt>
                <c:pt idx="8">
                  <c:v>160</c:v>
                </c:pt>
                <c:pt idx="9">
                  <c:v>326</c:v>
                </c:pt>
                <c:pt idx="10">
                  <c:v>95</c:v>
                </c:pt>
                <c:pt idx="11">
                  <c:v>6</c:v>
                </c:pt>
                <c:pt idx="12">
                  <c:v>159</c:v>
                </c:pt>
                <c:pt idx="1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7-4F44-85DF-9CE92F636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043081586632654"/>
          <c:y val="0.25705985448887292"/>
          <c:w val="0.31886495878156074"/>
          <c:h val="0.69078800003419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</a:t>
            </a:r>
            <a:r>
              <a:rPr lang="es-SV" sz="1200" baseline="0"/>
              <a:t> diciembre </a:t>
            </a:r>
            <a:r>
              <a:rPr lang="es-SV" sz="1200"/>
              <a:t>2021</a:t>
            </a:r>
          </a:p>
        </c:rich>
      </c:tx>
      <c:layout>
        <c:manualLayout>
          <c:xMode val="edge"/>
          <c:yMode val="edge"/>
          <c:x val="0.24505164319248829"/>
          <c:y val="4.34310532030401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674097075893689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PISO'!$L$6:$L$15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INDUSTRIA MANUFACTURERA</c:v>
                </c:pt>
                <c:pt idx="5">
                  <c:v>SECTOR CONSTRUCCION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SECTOR MINERIA Y CANTERAS</c:v>
                </c:pt>
                <c:pt idx="9">
                  <c:v>LÍNEAS DE APOYO A LA REACTIVACIÓN ECONOMICA DE LAS EMPRESAS SALVADOREÑAS*</c:v>
                </c:pt>
              </c:strCache>
            </c:strRef>
          </c:cat>
          <c:val>
            <c:numRef>
              <c:f>'BANDESAL 2DO. PISO'!$M$6:$M$15</c:f>
              <c:numCache>
                <c:formatCode>_("$"* #,##0.00_);_("$"* \(#,##0.00\);_("$"* "-"??_);_(@_)</c:formatCode>
                <c:ptCount val="10"/>
                <c:pt idx="0">
                  <c:v>77.3024487200001</c:v>
                </c:pt>
                <c:pt idx="1">
                  <c:v>67.233058559999876</c:v>
                </c:pt>
                <c:pt idx="2">
                  <c:v>32.551902919999961</c:v>
                </c:pt>
                <c:pt idx="3">
                  <c:v>33.406258030000032</c:v>
                </c:pt>
                <c:pt idx="4">
                  <c:v>18.459159810000006</c:v>
                </c:pt>
                <c:pt idx="5">
                  <c:v>31.623565319999937</c:v>
                </c:pt>
                <c:pt idx="6">
                  <c:v>15.969073570000015</c:v>
                </c:pt>
                <c:pt idx="7">
                  <c:v>6.1873629700000006</c:v>
                </c:pt>
                <c:pt idx="8">
                  <c:v>1.8062769999999999E-2</c:v>
                </c:pt>
                <c:pt idx="9">
                  <c:v>90.440824740000011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C1-4F80-A050-6808B754EB04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PISO'!$L$6:$L$15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INDUSTRIA MANUFACTURERA</c:v>
                </c:pt>
                <c:pt idx="5">
                  <c:v>SECTOR CONSTRUCCION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SECTOR MINERIA Y CANTERAS</c:v>
                </c:pt>
                <c:pt idx="9">
                  <c:v>LÍNEAS DE APOYO A LA REACTIVACIÓN ECONOMICA DE LAS EMPRESAS SALVADOREÑAS*</c:v>
                </c:pt>
              </c:strCache>
            </c:strRef>
          </c:cat>
          <c:val>
            <c:numRef>
              <c:f>'BANDESAL 2DO. PISO'!$N$6:$N$15</c:f>
              <c:numCache>
                <c:formatCode>_(* #,##0_);_(* \(#,##0\);_(* "-"??_);_(@_)</c:formatCode>
                <c:ptCount val="10"/>
                <c:pt idx="0">
                  <c:v>2636</c:v>
                </c:pt>
                <c:pt idx="1">
                  <c:v>4706</c:v>
                </c:pt>
                <c:pt idx="2">
                  <c:v>1034</c:v>
                </c:pt>
                <c:pt idx="3">
                  <c:v>2084</c:v>
                </c:pt>
                <c:pt idx="4">
                  <c:v>404</c:v>
                </c:pt>
                <c:pt idx="5">
                  <c:v>1730</c:v>
                </c:pt>
                <c:pt idx="6">
                  <c:v>1051</c:v>
                </c:pt>
                <c:pt idx="7">
                  <c:v>13</c:v>
                </c:pt>
                <c:pt idx="8">
                  <c:v>3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DC1-4F80-A050-6808B754E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08204188443171"/>
          <c:y val="0.23220099525703411"/>
          <c:w val="0.42424920179856151"/>
          <c:h val="0.7322224663565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</a:t>
            </a:r>
            <a:r>
              <a:rPr lang="es-SV" sz="1200" baseline="0"/>
              <a:t> de diciembre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8E-479B-8E98-A53DED9926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36-419B-915E-6203038CE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PISO'!$L$26:$L$31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LÍNEAS DE APOYO A LA REACTIVACIÓN ECONÓMICA DE LAS EMPRESAS SALVADOREÑAS*</c:v>
                </c:pt>
              </c:strCache>
            </c:strRef>
          </c:cat>
          <c:val>
            <c:numRef>
              <c:f>'BANDESAL 2DO. PISO'!$M$26:$M$31</c:f>
              <c:numCache>
                <c:formatCode>_("$"* #,##0.00_);_("$"* \(#,##0.00\);_("$"* "-"??_);_(@_)</c:formatCode>
                <c:ptCount val="6"/>
                <c:pt idx="0">
                  <c:v>55.187808869999607</c:v>
                </c:pt>
                <c:pt idx="1">
                  <c:v>41.552188920000262</c:v>
                </c:pt>
                <c:pt idx="2">
                  <c:v>73.31484186000003</c:v>
                </c:pt>
                <c:pt idx="3">
                  <c:v>68.685959450000027</c:v>
                </c:pt>
                <c:pt idx="4">
                  <c:v>44.010093570000024</c:v>
                </c:pt>
                <c:pt idx="5">
                  <c:v>90.440824740000011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8E-479B-8E98-A53DED992611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8E-479B-8E98-A53DED9926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036-419B-915E-6203038CE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PISO'!$L$26:$L$31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LÍNEAS DE APOYO A LA REACTIVACIÓN ECONÓMICA DE LAS EMPRESAS SALVADOREÑAS*</c:v>
                </c:pt>
              </c:strCache>
            </c:strRef>
          </c:cat>
          <c:val>
            <c:numRef>
              <c:f>'BANDESAL 2DO. PISO'!$N$26:$N$31</c:f>
              <c:numCache>
                <c:formatCode>_(* #,##0_);_(* \(#,##0\);_(* "-"??_);_(@_)</c:formatCode>
                <c:ptCount val="6"/>
                <c:pt idx="0">
                  <c:v>5671</c:v>
                </c:pt>
                <c:pt idx="1">
                  <c:v>4787</c:v>
                </c:pt>
                <c:pt idx="2">
                  <c:v>1851</c:v>
                </c:pt>
                <c:pt idx="3">
                  <c:v>1119</c:v>
                </c:pt>
                <c:pt idx="4">
                  <c:v>233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8E-479B-8E98-A53DED992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283543963915717"/>
          <c:y val="0.28950310534718354"/>
          <c:w val="0.37774896595402829"/>
          <c:h val="0.58767082431139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2042216553916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705814942146317"/>
          <c:y val="0.3251761607974899"/>
          <c:w val="0.26607770507559797"/>
          <c:h val="0.615358861901220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F-4148-974A-0E73543B6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F-4148-974A-0E73543B6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F-4148-974A-0E73543B6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F-4148-974A-0E73543B6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4F-4148-974A-0E73543B6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4F-4148-974A-0E73543B6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4F-4148-974A-0E73543B6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4F-4148-974A-0E73543B6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F-4148-974A-0E73543B63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F-4148-974A-0E73543B63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4F-4148-974A-0E73543B63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34F-4148-974A-0E73543B63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34F-4148-974A-0E73543B6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PISO'!$L$45:$L$59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SAN VICENTE</c:v>
                </c:pt>
                <c:pt idx="7">
                  <c:v>USULUTAN</c:v>
                </c:pt>
                <c:pt idx="8">
                  <c:v>AHUACHAPAN</c:v>
                </c:pt>
                <c:pt idx="9">
                  <c:v>CHALATENANGO</c:v>
                </c:pt>
                <c:pt idx="10">
                  <c:v>LA UNION</c:v>
                </c:pt>
                <c:pt idx="11">
                  <c:v>CUSCATLAN</c:v>
                </c:pt>
                <c:pt idx="12">
                  <c:v>CABAÑAS</c:v>
                </c:pt>
                <c:pt idx="13">
                  <c:v>MORAZAN</c:v>
                </c:pt>
                <c:pt idx="14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PISO'!$M$45:$M$59</c:f>
              <c:numCache>
                <c:formatCode>_("$"* #,##0.00_);_("$"* \(#,##0.00\);_("$"* "-"??_);_(@_)</c:formatCode>
                <c:ptCount val="15"/>
                <c:pt idx="0">
                  <c:v>128.95340069000017</c:v>
                </c:pt>
                <c:pt idx="1">
                  <c:v>61.046523409999899</c:v>
                </c:pt>
                <c:pt idx="2">
                  <c:v>18.993657459999998</c:v>
                </c:pt>
                <c:pt idx="3">
                  <c:v>15.369596150000021</c:v>
                </c:pt>
                <c:pt idx="4">
                  <c:v>10.332005040000009</c:v>
                </c:pt>
                <c:pt idx="5">
                  <c:v>9.1395456200000016</c:v>
                </c:pt>
                <c:pt idx="6">
                  <c:v>7.4363790099999978</c:v>
                </c:pt>
                <c:pt idx="7">
                  <c:v>7.4041797499999999</c:v>
                </c:pt>
                <c:pt idx="8">
                  <c:v>6.5391252699999987</c:v>
                </c:pt>
                <c:pt idx="9">
                  <c:v>5.1661182300000004</c:v>
                </c:pt>
                <c:pt idx="10">
                  <c:v>3.7458253599999987</c:v>
                </c:pt>
                <c:pt idx="11">
                  <c:v>3.7119449700000016</c:v>
                </c:pt>
                <c:pt idx="12">
                  <c:v>2.7910619199999984</c:v>
                </c:pt>
                <c:pt idx="13">
                  <c:v>2.1215297900000007</c:v>
                </c:pt>
                <c:pt idx="14">
                  <c:v>90.440824740000011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4F-4148-974A-0E73543B63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474324959013823"/>
          <c:y val="0.21716328223902556"/>
          <c:w val="0.41727956683629303"/>
          <c:h val="0.7472161158061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</a:t>
            </a:r>
            <a:r>
              <a:rPr lang="es-SV" sz="1200" baseline="0"/>
              <a:t> diciembre </a:t>
            </a:r>
            <a:r>
              <a:rPr lang="es-SV" sz="1200"/>
              <a:t>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EA-4EE0-908F-A2E1201ED1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A12-4011-88EB-5E0CA1BF1E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ECONÓMICO'!$B$7:$B$14</c:f>
              <c:strCache>
                <c:ptCount val="8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SECTOR COMERCIO</c:v>
                </c:pt>
                <c:pt idx="4">
                  <c:v>INSTITUCIONES FINANCIERAS</c:v>
                </c:pt>
                <c:pt idx="5">
                  <c:v>SECTOR TRANSPORTE, ALMACENAJE Y COMUNICACIONES</c:v>
                </c:pt>
                <c:pt idx="6">
                  <c:v>SECTOR CONSTRUCCION</c:v>
                </c:pt>
                <c:pt idx="7">
                  <c:v>OTRAS ACTIVIDADES</c:v>
                </c:pt>
              </c:strCache>
            </c:strRef>
          </c:cat>
          <c:val>
            <c:numRef>
              <c:f>'FONDO DE DESARROLLO ECONÓMICO'!$C$7:$C$14</c:f>
              <c:numCache>
                <c:formatCode>_("$"* #,##0.00_);_("$"* \(#,##0.00\);_("$"* "-"??_);_(@_)</c:formatCode>
                <c:ptCount val="8"/>
                <c:pt idx="0">
                  <c:v>3.8759920699999997</c:v>
                </c:pt>
                <c:pt idx="1">
                  <c:v>3.2132586700000005</c:v>
                </c:pt>
                <c:pt idx="2">
                  <c:v>2.813291</c:v>
                </c:pt>
                <c:pt idx="3">
                  <c:v>1.5564176399999998</c:v>
                </c:pt>
                <c:pt idx="4">
                  <c:v>1</c:v>
                </c:pt>
                <c:pt idx="5">
                  <c:v>0.62089928000000005</c:v>
                </c:pt>
                <c:pt idx="6">
                  <c:v>0.17899999999999999</c:v>
                </c:pt>
                <c:pt idx="7">
                  <c:v>8.8875079999999995E-2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CAF-9DBF-4C52A75E3107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EEA-4EE0-908F-A2E1201ED1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A12-4011-88EB-5E0CA1BF1E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ECONÓMICO'!$B$7:$B$14</c:f>
              <c:strCache>
                <c:ptCount val="8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SECTOR COMERCIO</c:v>
                </c:pt>
                <c:pt idx="4">
                  <c:v>INSTITUCIONES FINANCIERAS</c:v>
                </c:pt>
                <c:pt idx="5">
                  <c:v>SECTOR TRANSPORTE, ALMACENAJE Y COMUNICACIONES</c:v>
                </c:pt>
                <c:pt idx="6">
                  <c:v>SECTOR CONSTRUCCION</c:v>
                </c:pt>
                <c:pt idx="7">
                  <c:v>OTRAS ACTIVIDADES</c:v>
                </c:pt>
              </c:strCache>
            </c:strRef>
          </c:cat>
          <c:val>
            <c:numRef>
              <c:f>'FONDO DE DESARROLLO ECONÓMICO'!$D$7:$D$14</c:f>
              <c:numCache>
                <c:formatCode>_(* #,##0_);_(* \(#,##0\);_(* "-"??_);_(@_)</c:formatCode>
                <c:ptCount val="8"/>
                <c:pt idx="0">
                  <c:v>77</c:v>
                </c:pt>
                <c:pt idx="1">
                  <c:v>110</c:v>
                </c:pt>
                <c:pt idx="2">
                  <c:v>17</c:v>
                </c:pt>
                <c:pt idx="3">
                  <c:v>76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A-4CAF-9DBF-4C52A75E31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diciembre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9-4A63-BE62-37C9BE27F0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5A-4F68-BF3C-F6C290AAF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ECONÓMICO'!$B$25:$B$29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ECONÓMICO'!$C$25:$C$29</c:f>
              <c:numCache>
                <c:formatCode>_("$"* #,##0.00_);_("$"* \(#,##0.00\);_("$"* "-"??_);_(@_)</c:formatCode>
                <c:ptCount val="5"/>
                <c:pt idx="0">
                  <c:v>1.7810360999999999</c:v>
                </c:pt>
                <c:pt idx="1">
                  <c:v>2.2820762700000001</c:v>
                </c:pt>
                <c:pt idx="2">
                  <c:v>4.8272660900000002</c:v>
                </c:pt>
                <c:pt idx="3">
                  <c:v>1.62735528</c:v>
                </c:pt>
                <c:pt idx="4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47F-9231-A786A2EB3F2F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9-4A63-BE62-37C9BE27F0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25A-4F68-BF3C-F6C290AAF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ECONÓMICO'!$B$25:$B$29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ECONÓMICO'!$D$25:$D$29</c:f>
              <c:numCache>
                <c:formatCode>_(* #,##0_);_(* \(#,##0\);_(* "-"??_);_(@_)</c:formatCode>
                <c:ptCount val="5"/>
                <c:pt idx="0">
                  <c:v>101</c:v>
                </c:pt>
                <c:pt idx="1">
                  <c:v>125</c:v>
                </c:pt>
                <c:pt idx="2">
                  <c:v>64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A-447F-9231-A786A2EB3F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21668755140827"/>
          <c:y val="0.39650105722577961"/>
          <c:w val="0.23000788763489871"/>
          <c:h val="0.45616634161344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diciembre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EE-46E7-9D29-5305676A70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54-4899-AF6D-1F8B39C199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54-4899-AF6D-1F8B39C1993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6A6-476B-A887-27A7B9F7F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ECONÓMICO'!$B$42:$B$55</c:f>
              <c:strCache>
                <c:ptCount val="14"/>
                <c:pt idx="0">
                  <c:v>SAN SALVADOR</c:v>
                </c:pt>
                <c:pt idx="1">
                  <c:v>SANTA ANA</c:v>
                </c:pt>
                <c:pt idx="2">
                  <c:v>LA LIBERTAD</c:v>
                </c:pt>
                <c:pt idx="3">
                  <c:v>SAN MIGUEL</c:v>
                </c:pt>
                <c:pt idx="4">
                  <c:v>CUSCATLAN</c:v>
                </c:pt>
                <c:pt idx="5">
                  <c:v>LA UNION</c:v>
                </c:pt>
                <c:pt idx="6">
                  <c:v>CHALATENANGO</c:v>
                </c:pt>
                <c:pt idx="7">
                  <c:v>SONSONATE</c:v>
                </c:pt>
                <c:pt idx="8">
                  <c:v>CABAÑAS</c:v>
                </c:pt>
                <c:pt idx="9">
                  <c:v>LA PAZ</c:v>
                </c:pt>
                <c:pt idx="10">
                  <c:v>USULUTAN</c:v>
                </c:pt>
                <c:pt idx="11">
                  <c:v>MORAZAN</c:v>
                </c:pt>
                <c:pt idx="12">
                  <c:v>SAN VICENTE</c:v>
                </c:pt>
                <c:pt idx="13">
                  <c:v>AHUACHAPAN</c:v>
                </c:pt>
              </c:strCache>
            </c:strRef>
          </c:cat>
          <c:val>
            <c:numRef>
              <c:f>'FONDO DE DESARROLLO ECONÓMICO'!$C$42:$C$55</c:f>
              <c:numCache>
                <c:formatCode>_("$"* #,##0.00_);_("$"* \(#,##0.00\);_("$"* "-"??_);_(@_)</c:formatCode>
                <c:ptCount val="14"/>
                <c:pt idx="0">
                  <c:v>8.2812339500000007</c:v>
                </c:pt>
                <c:pt idx="1">
                  <c:v>1.5020561600000002</c:v>
                </c:pt>
                <c:pt idx="2">
                  <c:v>1.2507789100000002</c:v>
                </c:pt>
                <c:pt idx="3">
                  <c:v>0.57966823999999995</c:v>
                </c:pt>
                <c:pt idx="4">
                  <c:v>0.52903343999999997</c:v>
                </c:pt>
                <c:pt idx="5">
                  <c:v>0.30815096000000003</c:v>
                </c:pt>
                <c:pt idx="6">
                  <c:v>0.18107100000000001</c:v>
                </c:pt>
                <c:pt idx="7">
                  <c:v>0.17014307000000001</c:v>
                </c:pt>
                <c:pt idx="8">
                  <c:v>0.14372701000000002</c:v>
                </c:pt>
                <c:pt idx="9">
                  <c:v>0.13999</c:v>
                </c:pt>
                <c:pt idx="10">
                  <c:v>0.10304000000000001</c:v>
                </c:pt>
                <c:pt idx="11">
                  <c:v>8.6749999999999994E-2</c:v>
                </c:pt>
                <c:pt idx="12">
                  <c:v>6.2590999999999994E-2</c:v>
                </c:pt>
                <c:pt idx="13">
                  <c:v>9.4999999999999998E-3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67-94FC-56334C481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38100</xdr:rowOff>
    </xdr:from>
    <xdr:to>
      <xdr:col>10</xdr:col>
      <xdr:colOff>47625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22</xdr:row>
      <xdr:rowOff>123825</xdr:rowOff>
    </xdr:from>
    <xdr:to>
      <xdr:col>10</xdr:col>
      <xdr:colOff>9525</xdr:colOff>
      <xdr:row>37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733425</xdr:colOff>
      <xdr:row>42</xdr:row>
      <xdr:rowOff>38100</xdr:rowOff>
    </xdr:from>
    <xdr:to>
      <xdr:col>10</xdr:col>
      <xdr:colOff>57150</xdr:colOff>
      <xdr:row>57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615950</xdr:colOff>
      <xdr:row>0</xdr:row>
      <xdr:rowOff>180975</xdr:rowOff>
    </xdr:from>
    <xdr:to>
      <xdr:col>19</xdr:col>
      <xdr:colOff>701675</xdr:colOff>
      <xdr:row>17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628196</xdr:colOff>
      <xdr:row>22</xdr:row>
      <xdr:rowOff>116114</xdr:rowOff>
    </xdr:from>
    <xdr:to>
      <xdr:col>19</xdr:col>
      <xdr:colOff>713921</xdr:colOff>
      <xdr:row>37</xdr:row>
      <xdr:rowOff>135165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609600</xdr:colOff>
      <xdr:row>41</xdr:row>
      <xdr:rowOff>184150</xdr:rowOff>
    </xdr:from>
    <xdr:to>
      <xdr:col>19</xdr:col>
      <xdr:colOff>695325</xdr:colOff>
      <xdr:row>57</xdr:row>
      <xdr:rowOff>41728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18</xdr:row>
      <xdr:rowOff>133350</xdr:rowOff>
    </xdr:from>
    <xdr:to>
      <xdr:col>11</xdr:col>
      <xdr:colOff>304800</xdr:colOff>
      <xdr:row>33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37</xdr:row>
      <xdr:rowOff>107950</xdr:rowOff>
    </xdr:from>
    <xdr:to>
      <xdr:col>11</xdr:col>
      <xdr:colOff>298450</xdr:colOff>
      <xdr:row>52</xdr:row>
      <xdr:rowOff>136525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17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20</xdr:row>
      <xdr:rowOff>9525</xdr:rowOff>
    </xdr:from>
    <xdr:to>
      <xdr:col>22</xdr:col>
      <xdr:colOff>9525</xdr:colOff>
      <xdr:row>35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37</xdr:row>
      <xdr:rowOff>133350</xdr:rowOff>
    </xdr:from>
    <xdr:to>
      <xdr:col>21</xdr:col>
      <xdr:colOff>752475</xdr:colOff>
      <xdr:row>53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308428</xdr:colOff>
      <xdr:row>34</xdr:row>
      <xdr:rowOff>27214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405534</xdr:colOff>
      <xdr:row>18</xdr:row>
      <xdr:rowOff>98713</xdr:rowOff>
    </xdr:from>
    <xdr:to>
      <xdr:col>11</xdr:col>
      <xdr:colOff>281709</xdr:colOff>
      <xdr:row>33</xdr:row>
      <xdr:rowOff>89188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9524</xdr:rowOff>
    </xdr:from>
    <xdr:to>
      <xdr:col>22</xdr:col>
      <xdr:colOff>57727</xdr:colOff>
      <xdr:row>35</xdr:row>
      <xdr:rowOff>57726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a211" displayName="Tabla211" ref="B5:D13" totalsRowShown="0" headerRowBorderDxfId="123" tableBorderDxfId="122">
  <autoFilter ref="B5:D13" xr:uid="{00000000-0009-0000-0100-00000A000000}"/>
  <tableColumns count="3">
    <tableColumn id="1" xr3:uid="{00000000-0010-0000-0000-000001000000}" name="SECTOR ECONÓMICO" dataDxfId="121"/>
    <tableColumn id="2" xr3:uid="{00000000-0010-0000-0000-000002000000}" name="Monto" dataDxfId="120" dataCellStyle="Moneda"/>
    <tableColumn id="3" xr3:uid="{00000000-0010-0000-0000-000003000000}" name="Créditos" dataDxfId="119" dataCellStyle="Millare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a26" displayName="Tabla26" ref="N6:P15" totalsRowShown="0" headerRowBorderDxfId="78" tableBorderDxfId="77">
  <autoFilter ref="N6:P15" xr:uid="{00000000-0009-0000-0100-000005000000}"/>
  <tableColumns count="3">
    <tableColumn id="1" xr3:uid="{00000000-0010-0000-0900-000001000000}" name="SECTOR ECONÓMICO" dataDxfId="76"/>
    <tableColumn id="2" xr3:uid="{00000000-0010-0000-0900-000002000000}" name="Saldo" dataDxfId="75" dataCellStyle="Moneda"/>
    <tableColumn id="3" xr3:uid="{00000000-0010-0000-0900-000003000000}" name="Créditos" dataDxfId="74" dataCellStyle="Millare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a37" displayName="Tabla37" ref="N24:P29" totalsRowShown="0" headerRowBorderDxfId="73" tableBorderDxfId="72">
  <autoFilter ref="N24:P29" xr:uid="{00000000-0009-0000-0100-000006000000}"/>
  <tableColumns count="3">
    <tableColumn id="1" xr3:uid="{00000000-0010-0000-0A00-000001000000}" name="TAMAÑO DE EMPRESA" dataDxfId="71"/>
    <tableColumn id="2" xr3:uid="{00000000-0010-0000-0A00-000002000000}" name="Saldo" dataDxfId="70" dataCellStyle="Moneda"/>
    <tableColumn id="3" xr3:uid="{00000000-0010-0000-0A00-000003000000}" name="Créditos" dataDxfId="69" dataCellStyle="Millare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a48" displayName="Tabla48" ref="N41:P55" totalsRowShown="0" headerRowBorderDxfId="68" tableBorderDxfId="67">
  <autoFilter ref="N41:P55" xr:uid="{00000000-0009-0000-0100-000007000000}"/>
  <tableColumns count="3">
    <tableColumn id="1" xr3:uid="{00000000-0010-0000-0B00-000001000000}" name="DEPARTAMENTO" dataDxfId="66"/>
    <tableColumn id="2" xr3:uid="{00000000-0010-0000-0B00-000002000000}" name="Saldo" dataDxfId="65" dataCellStyle="Moneda"/>
    <tableColumn id="3" xr3:uid="{00000000-0010-0000-0B00-000003000000}" name="Créditos" dataDxfId="64" dataCellStyle="Millare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214" displayName="Tabla214" ref="B6:D13" totalsRowShown="0" headerRowBorderDxfId="63" tableBorderDxfId="62">
  <autoFilter ref="B6:D13" xr:uid="{00000000-0009-0000-0100-00000D000000}"/>
  <tableColumns count="3">
    <tableColumn id="1" xr3:uid="{00000000-0010-0000-0C00-000001000000}" name="SECTOR ECONÓMICO" dataDxfId="61"/>
    <tableColumn id="2" xr3:uid="{00000000-0010-0000-0C00-000002000000}" name="Monto" dataDxfId="60" dataCellStyle="Moneda"/>
    <tableColumn id="3" xr3:uid="{00000000-0010-0000-0C00-000003000000}" name="Créditos" dataDxfId="59" dataCellStyle="Millare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315" displayName="Tabla315" ref="B24:D29" totalsRowShown="0" headerRowBorderDxfId="58" tableBorderDxfId="57">
  <autoFilter ref="B24:D29" xr:uid="{00000000-0009-0000-0100-00000E000000}"/>
  <tableColumns count="3">
    <tableColumn id="1" xr3:uid="{00000000-0010-0000-0D00-000001000000}" name="TAMAÑO DE EMPRESA" dataDxfId="56"/>
    <tableColumn id="2" xr3:uid="{00000000-0010-0000-0D00-000002000000}" name="Monto" dataDxfId="55" dataCellStyle="Moneda"/>
    <tableColumn id="3" xr3:uid="{00000000-0010-0000-0D00-000003000000}" name="Créditos" dataDxfId="54" dataCellStyle="Millare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416" displayName="Tabla416" ref="B41:D54" totalsRowCount="1" headerRowBorderDxfId="53" tableBorderDxfId="52">
  <autoFilter ref="B41:D53" xr:uid="{00000000-0009-0000-0100-00000F000000}"/>
  <tableColumns count="3">
    <tableColumn id="1" xr3:uid="{00000000-0010-0000-0E00-000001000000}" name="DEPARTAMENTO" dataDxfId="51" totalsRowDxfId="50"/>
    <tableColumn id="2" xr3:uid="{00000000-0010-0000-0E00-000002000000}" name="Monto" totalsRowFunction="sum" dataDxfId="49" totalsRowDxfId="48" dataCellStyle="Moneda"/>
    <tableColumn id="3" xr3:uid="{00000000-0010-0000-0E00-000003000000}" name="Créditos" totalsRowFunction="sum" dataDxfId="47" totalsRowDxfId="46" dataCellStyle="Millare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2617" displayName="Tabla2617" ref="N6:P14" totalsRowShown="0" headerRowBorderDxfId="45" tableBorderDxfId="44">
  <autoFilter ref="N6:P14" xr:uid="{00000000-0009-0000-0100-000010000000}"/>
  <tableColumns count="3">
    <tableColumn id="1" xr3:uid="{00000000-0010-0000-0F00-000001000000}" name="SECTOR ECONÓMICO" dataDxfId="5"/>
    <tableColumn id="2" xr3:uid="{00000000-0010-0000-0F00-000002000000}" name="Saldo" dataDxfId="3" dataCellStyle="Moneda"/>
    <tableColumn id="3" xr3:uid="{00000000-0010-0000-0F00-000003000000}" name="Créditos" dataDxfId="4" dataCellStyle="Millare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3718" displayName="Tabla3718" ref="N25:P31" totalsRowShown="0" headerRowBorderDxfId="43" tableBorderDxfId="42">
  <autoFilter ref="N25:P31" xr:uid="{00000000-0009-0000-0100-000011000000}"/>
  <tableColumns count="3">
    <tableColumn id="1" xr3:uid="{00000000-0010-0000-1000-000001000000}" name="TAMAÑO DE EMPRESA" dataDxfId="41"/>
    <tableColumn id="2" xr3:uid="{00000000-0010-0000-1000-000002000000}" name="Saldo" dataDxfId="40" dataCellStyle="Moneda"/>
    <tableColumn id="3" xr3:uid="{00000000-0010-0000-1000-000003000000}" name="Créditos" dataDxfId="39" dataCellStyle="Millare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4819" displayName="Tabla4819" ref="N41:P53" totalsRowShown="0" headerRowBorderDxfId="38" tableBorderDxfId="37">
  <autoFilter ref="N41:P53" xr:uid="{00000000-0009-0000-0100-000012000000}"/>
  <tableColumns count="3">
    <tableColumn id="1" xr3:uid="{00000000-0010-0000-1100-000001000000}" name="DEPARTAMENTO" dataDxfId="36"/>
    <tableColumn id="2" xr3:uid="{00000000-0010-0000-1100-000002000000}" name="Saldo" dataDxfId="35" dataCellStyle="Moneda"/>
    <tableColumn id="3" xr3:uid="{00000000-0010-0000-1100-000003000000}" name="Créditos" dataDxfId="34" dataCellStyle="Millare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21420" displayName="Tabla21420" ref="B6:D12" totalsRowShown="0" headerRowBorderDxfId="33" tableBorderDxfId="32">
  <autoFilter ref="B6:D12" xr:uid="{00000000-0009-0000-0100-000013000000}"/>
  <tableColumns count="3">
    <tableColumn id="1" xr3:uid="{00000000-0010-0000-1200-000001000000}" name="SECTOR ECONÓMICO" dataDxfId="31"/>
    <tableColumn id="2" xr3:uid="{00000000-0010-0000-1200-000002000000}" name="Monto" dataDxfId="30" dataCellStyle="Moneda"/>
    <tableColumn id="3" xr3:uid="{00000000-0010-0000-1200-000003000000}" name="Créditos" dataDxfId="29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a312" displayName="Tabla312" ref="B27:D32" totalsRowShown="0" headerRowBorderDxfId="118" tableBorderDxfId="117">
  <autoFilter ref="B27:D32" xr:uid="{00000000-0009-0000-0100-00000B000000}"/>
  <tableColumns count="3">
    <tableColumn id="1" xr3:uid="{00000000-0010-0000-0100-000001000000}" name="TAMAÑO DE EMPRESA" dataDxfId="116"/>
    <tableColumn id="2" xr3:uid="{00000000-0010-0000-0100-000002000000}" name="Monto" dataDxfId="115" dataCellStyle="Moneda"/>
    <tableColumn id="3" xr3:uid="{00000000-0010-0000-0100-000003000000}" name="Créditos" dataDxfId="114" dataCellStyle="Millare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31521" displayName="Tabla31521" ref="B23:D28" totalsRowShown="0" headerRowBorderDxfId="28" tableBorderDxfId="27">
  <autoFilter ref="B23:D28" xr:uid="{00000000-0009-0000-0100-000014000000}"/>
  <tableColumns count="3">
    <tableColumn id="1" xr3:uid="{00000000-0010-0000-1300-000001000000}" name="TAMAÑO DE EMPRESA" dataDxfId="26"/>
    <tableColumn id="2" xr3:uid="{00000000-0010-0000-1300-000002000000}" name="Monto" dataDxfId="25" dataCellStyle="Moneda"/>
    <tableColumn id="3" xr3:uid="{00000000-0010-0000-1300-000003000000}" name="Créditos" dataDxfId="24" dataCellStyle="Millare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41622" displayName="Tabla41622" ref="B40:D54" totalsRowShown="0" headerRowBorderDxfId="23" tableBorderDxfId="22">
  <autoFilter ref="B40:D54" xr:uid="{00000000-0009-0000-0100-000015000000}"/>
  <tableColumns count="3">
    <tableColumn id="1" xr3:uid="{00000000-0010-0000-1400-000001000000}" name="DEPARTAMENTO" dataDxfId="21"/>
    <tableColumn id="2" xr3:uid="{00000000-0010-0000-1400-000002000000}" name="Monto" dataDxfId="20" dataCellStyle="Moneda"/>
    <tableColumn id="3" xr3:uid="{00000000-0010-0000-1400-000003000000}" name="Créditos" dataDxfId="19" dataCellStyle="Millare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61723" displayName="Tabla261723" ref="N6:P12" totalsRowShown="0" headerRowBorderDxfId="18" tableBorderDxfId="17">
  <autoFilter ref="N6:P12" xr:uid="{00000000-0009-0000-0100-000016000000}"/>
  <tableColumns count="3">
    <tableColumn id="1" xr3:uid="{00000000-0010-0000-1500-000001000000}" name="SECTOR ECONÓMICO" dataDxfId="16"/>
    <tableColumn id="2" xr3:uid="{00000000-0010-0000-1500-000002000000}" name="Saldo" dataDxfId="15" dataCellStyle="Moneda"/>
    <tableColumn id="3" xr3:uid="{00000000-0010-0000-1500-000003000000}" name="Créditos" dataDxfId="14" dataCellStyle="Millare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a371824" displayName="Tabla371824" ref="N23:P28" totalsRowShown="0" headerRowDxfId="13" headerRowBorderDxfId="12" tableBorderDxfId="11">
  <autoFilter ref="N23:P28" xr:uid="{00000000-0009-0000-0100-000017000000}"/>
  <tableColumns count="3">
    <tableColumn id="1" xr3:uid="{00000000-0010-0000-1600-000001000000}" name="TAMAÑO DE EMPRESA" dataDxfId="2"/>
    <tableColumn id="2" xr3:uid="{00000000-0010-0000-1600-000002000000}" name="Saldo" dataDxfId="1" dataCellStyle="Moneda"/>
    <tableColumn id="3" xr3:uid="{00000000-0010-0000-1600-000003000000}" name="Créditos" dataDxfId="0" dataCellStyle="Millare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a481925" displayName="Tabla481925" ref="N40:P54" totalsRowShown="0" headerRowBorderDxfId="10" tableBorderDxfId="9">
  <autoFilter ref="N40:P54" xr:uid="{00000000-0009-0000-0100-000018000000}"/>
  <tableColumns count="3">
    <tableColumn id="1" xr3:uid="{00000000-0010-0000-1700-000001000000}" name="DEPARTAMENTO" dataDxfId="8"/>
    <tableColumn id="2" xr3:uid="{00000000-0010-0000-1700-000002000000}" name="Saldo" dataDxfId="7" dataCellStyle="Moneda"/>
    <tableColumn id="3" xr3:uid="{00000000-0010-0000-1700-000003000000}" name="Créditos" dataDxfId="6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a413" displayName="Tabla413" ref="B46:D60" totalsRowShown="0" headerRowBorderDxfId="113" tableBorderDxfId="112">
  <autoFilter ref="B46:D60" xr:uid="{00000000-0009-0000-0100-00000C000000}"/>
  <tableColumns count="3">
    <tableColumn id="1" xr3:uid="{00000000-0010-0000-0200-000001000000}" name="DEPARTAMENTO" dataDxfId="111"/>
    <tableColumn id="2" xr3:uid="{00000000-0010-0000-0200-000002000000}" name="Monto" dataDxfId="110" dataCellStyle="Moneda"/>
    <tableColumn id="3" xr3:uid="{00000000-0010-0000-0200-000003000000}" name="Créditos" dataDxfId="109" dataCellStyle="Millar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262" displayName="Tabla262" ref="L5:N14" totalsRowShown="0" headerRowBorderDxfId="108" tableBorderDxfId="107">
  <autoFilter ref="L5:N14" xr:uid="{00000000-0009-0000-0100-000001000000}"/>
  <tableColumns count="3">
    <tableColumn id="1" xr3:uid="{00000000-0010-0000-0300-000001000000}" name="SECTOR ECONÓMICO" dataDxfId="106"/>
    <tableColumn id="2" xr3:uid="{00000000-0010-0000-0300-000002000000}" name="Saldo" dataDxfId="105" dataCellStyle="Moneda"/>
    <tableColumn id="3" xr3:uid="{00000000-0010-0000-0300-000003000000}" name="Créditos" dataDxfId="104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379" displayName="Tabla379" ref="L25:N31" totalsRowShown="0" headerRowBorderDxfId="103" tableBorderDxfId="102">
  <autoFilter ref="L25:N31" xr:uid="{00000000-0009-0000-0100-000008000000}"/>
  <tableColumns count="3">
    <tableColumn id="1" xr3:uid="{00000000-0010-0000-0400-000001000000}" name="TAMAÑO DE EMPRESA" dataDxfId="101"/>
    <tableColumn id="2" xr3:uid="{00000000-0010-0000-0400-000002000000}" name="Saldo" dataDxfId="100" dataCellStyle="Moneda"/>
    <tableColumn id="3" xr3:uid="{00000000-0010-0000-0400-000003000000}" name="Créditos" dataDxfId="9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a4810" displayName="Tabla4810" ref="L44:N59" totalsRowShown="0" headerRowBorderDxfId="98" tableBorderDxfId="97">
  <autoFilter ref="L44:N59" xr:uid="{00000000-0009-0000-0100-000009000000}"/>
  <tableColumns count="3">
    <tableColumn id="1" xr3:uid="{00000000-0010-0000-0500-000001000000}" name="DEPARTAMENTO" dataDxfId="96"/>
    <tableColumn id="2" xr3:uid="{00000000-0010-0000-0500-000002000000}" name="Saldo" dataDxfId="95" dataCellStyle="Moneda"/>
    <tableColumn id="3" xr3:uid="{00000000-0010-0000-0500-000003000000}" name="Créditos" dataDxfId="94" dataCellStyle="Millare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a2" displayName="Tabla2" ref="B6:D14" totalsRowShown="0" headerRowBorderDxfId="93" tableBorderDxfId="92">
  <autoFilter ref="B6:D14" xr:uid="{00000000-0009-0000-0100-000002000000}"/>
  <tableColumns count="3">
    <tableColumn id="1" xr3:uid="{00000000-0010-0000-0600-000001000000}" name="SECTOR ECONÓMICO" dataDxfId="91"/>
    <tableColumn id="2" xr3:uid="{00000000-0010-0000-0600-000002000000}" name="Monto" dataDxfId="90" dataCellStyle="Moneda"/>
    <tableColumn id="3" xr3:uid="{00000000-0010-0000-0600-000003000000}" name="Créditos" dataDxfId="89" dataCellStyle="Millare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a3" displayName="Tabla3" ref="B24:D29" totalsRowShown="0" headerRowBorderDxfId="88" tableBorderDxfId="87">
  <autoFilter ref="B24:D29" xr:uid="{00000000-0009-0000-0100-000003000000}"/>
  <tableColumns count="3">
    <tableColumn id="1" xr3:uid="{00000000-0010-0000-0700-000001000000}" name="TAMAÑO DE EMPRESA" dataDxfId="86"/>
    <tableColumn id="2" xr3:uid="{00000000-0010-0000-0700-000002000000}" name="Monto" dataDxfId="85" dataCellStyle="Moneda"/>
    <tableColumn id="3" xr3:uid="{00000000-0010-0000-0700-000003000000}" name="Créditos" dataDxfId="84" dataCellStyle="Millare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a4" displayName="Tabla4" ref="B41:D55" totalsRowShown="0" headerRowBorderDxfId="83" tableBorderDxfId="82">
  <autoFilter ref="B41:D55" xr:uid="{00000000-0009-0000-0100-000004000000}"/>
  <tableColumns count="3">
    <tableColumn id="1" xr3:uid="{00000000-0010-0000-0800-000001000000}" name="DEPARTAMENTO" dataDxfId="81"/>
    <tableColumn id="2" xr3:uid="{00000000-0010-0000-0800-000002000000}" name="Monto" dataDxfId="80" dataCellStyle="Moneda"/>
    <tableColumn id="3" xr3:uid="{00000000-0010-0000-0800-000003000000}" name="Créditos" dataDxfId="79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2:R62"/>
  <sheetViews>
    <sheetView showGridLines="0" topLeftCell="A40" zoomScale="70" zoomScaleNormal="70" workbookViewId="0">
      <selection activeCell="I75" sqref="I75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54.453125" bestFit="1" customWidth="1"/>
    <col min="12" max="12" width="71" customWidth="1"/>
    <col min="13" max="14" width="19.7265625" style="3" customWidth="1"/>
    <col min="16" max="16" width="54.453125" bestFit="1" customWidth="1"/>
  </cols>
  <sheetData>
    <row r="2" spans="2:18" ht="15.5" x14ac:dyDescent="0.35">
      <c r="B2" s="1" t="s">
        <v>53</v>
      </c>
      <c r="C2"/>
      <c r="D2"/>
      <c r="L2" s="1" t="s">
        <v>56</v>
      </c>
      <c r="M2"/>
      <c r="N2"/>
    </row>
    <row r="3" spans="2:18" ht="16" thickBot="1" x14ac:dyDescent="0.4">
      <c r="B3" s="2" t="s">
        <v>0</v>
      </c>
      <c r="L3" s="2" t="s">
        <v>0</v>
      </c>
    </row>
    <row r="4" spans="2:18" x14ac:dyDescent="0.35">
      <c r="C4" s="87" t="s">
        <v>7</v>
      </c>
      <c r="D4" s="88"/>
      <c r="M4" s="87" t="s">
        <v>7</v>
      </c>
      <c r="N4" s="88"/>
    </row>
    <row r="5" spans="2:18" ht="15" thickBot="1" x14ac:dyDescent="0.4">
      <c r="B5" s="12" t="s">
        <v>1</v>
      </c>
      <c r="C5" s="13" t="s">
        <v>2</v>
      </c>
      <c r="D5" s="14" t="s">
        <v>3</v>
      </c>
      <c r="L5" s="12" t="s">
        <v>1</v>
      </c>
      <c r="M5" s="13" t="s">
        <v>6</v>
      </c>
      <c r="N5" s="14" t="s">
        <v>3</v>
      </c>
    </row>
    <row r="6" spans="2:18" x14ac:dyDescent="0.35">
      <c r="B6" s="11" t="s">
        <v>11</v>
      </c>
      <c r="C6" s="24">
        <v>51.786539200000021</v>
      </c>
      <c r="D6" s="67">
        <v>3158</v>
      </c>
      <c r="F6" s="8"/>
      <c r="G6" s="9"/>
      <c r="H6" s="21"/>
      <c r="L6" s="22" t="s">
        <v>13</v>
      </c>
      <c r="M6" s="24">
        <v>77.3024487200001</v>
      </c>
      <c r="N6" s="7">
        <v>2636</v>
      </c>
      <c r="P6" s="8"/>
      <c r="Q6" s="9"/>
      <c r="R6" s="21"/>
    </row>
    <row r="7" spans="2:18" x14ac:dyDescent="0.35">
      <c r="B7" s="11" t="s">
        <v>13</v>
      </c>
      <c r="C7" s="24">
        <v>34.384809020000006</v>
      </c>
      <c r="D7" s="67">
        <v>400</v>
      </c>
      <c r="F7" s="8"/>
      <c r="G7" s="9"/>
      <c r="H7" s="21"/>
      <c r="L7" s="22" t="s">
        <v>11</v>
      </c>
      <c r="M7" s="24">
        <v>67.233058559999876</v>
      </c>
      <c r="N7" s="7">
        <v>4706</v>
      </c>
      <c r="P7" s="8"/>
      <c r="Q7" s="9"/>
      <c r="R7" s="21"/>
    </row>
    <row r="8" spans="2:18" x14ac:dyDescent="0.35">
      <c r="B8" s="11" t="s">
        <v>14</v>
      </c>
      <c r="C8" s="24">
        <v>10.776376920000001</v>
      </c>
      <c r="D8" s="67">
        <v>238</v>
      </c>
      <c r="F8" s="8"/>
      <c r="G8" s="9"/>
      <c r="H8" s="21"/>
      <c r="L8" s="22" t="s">
        <v>12</v>
      </c>
      <c r="M8" s="24">
        <v>32.551902919999961</v>
      </c>
      <c r="N8" s="7">
        <v>1034</v>
      </c>
      <c r="P8" s="8"/>
      <c r="Q8" s="9"/>
      <c r="R8" s="21"/>
    </row>
    <row r="9" spans="2:18" x14ac:dyDescent="0.35">
      <c r="B9" s="11" t="s">
        <v>12</v>
      </c>
      <c r="C9" s="24">
        <v>10.297967239999998</v>
      </c>
      <c r="D9" s="67">
        <v>339</v>
      </c>
      <c r="F9" s="8"/>
      <c r="G9" s="9"/>
      <c r="H9" s="21"/>
      <c r="L9" s="22" t="s">
        <v>18</v>
      </c>
      <c r="M9" s="24">
        <v>33.406258030000032</v>
      </c>
      <c r="N9" s="7">
        <v>2084</v>
      </c>
      <c r="P9" s="8"/>
      <c r="Q9" s="9"/>
      <c r="R9" s="21"/>
    </row>
    <row r="10" spans="2:18" x14ac:dyDescent="0.35">
      <c r="B10" s="11" t="s">
        <v>15</v>
      </c>
      <c r="C10" s="24">
        <v>15.303462259999996</v>
      </c>
      <c r="D10" s="67">
        <v>457</v>
      </c>
      <c r="F10" s="8"/>
      <c r="G10" s="9"/>
      <c r="H10" s="21"/>
      <c r="L10" s="22" t="s">
        <v>14</v>
      </c>
      <c r="M10" s="24">
        <v>18.459159810000006</v>
      </c>
      <c r="N10" s="7">
        <v>404</v>
      </c>
      <c r="P10" s="8"/>
      <c r="Q10" s="9"/>
      <c r="R10" s="21"/>
    </row>
    <row r="11" spans="2:18" x14ac:dyDescent="0.35">
      <c r="B11" s="11" t="s">
        <v>16</v>
      </c>
      <c r="C11" s="24">
        <v>3.6562672599999995</v>
      </c>
      <c r="D11" s="67">
        <v>168</v>
      </c>
      <c r="F11" s="8"/>
      <c r="G11" s="9"/>
      <c r="H11" s="21"/>
      <c r="L11" s="22" t="s">
        <v>15</v>
      </c>
      <c r="M11" s="24">
        <v>31.623565319999937</v>
      </c>
      <c r="N11" s="7">
        <v>1730</v>
      </c>
      <c r="P11" s="8"/>
      <c r="Q11" s="9"/>
      <c r="R11" s="21"/>
    </row>
    <row r="12" spans="2:18" x14ac:dyDescent="0.35">
      <c r="B12" s="11" t="s">
        <v>18</v>
      </c>
      <c r="C12" s="24">
        <v>2.65055</v>
      </c>
      <c r="D12" s="67">
        <v>33</v>
      </c>
      <c r="F12" s="8"/>
      <c r="G12" s="9"/>
      <c r="H12" s="21"/>
      <c r="L12" s="22" t="s">
        <v>16</v>
      </c>
      <c r="M12" s="24">
        <v>15.969073570000015</v>
      </c>
      <c r="N12" s="7">
        <v>1051</v>
      </c>
      <c r="P12" s="8"/>
      <c r="Q12" s="9"/>
      <c r="R12" s="21"/>
    </row>
    <row r="13" spans="2:18" x14ac:dyDescent="0.35">
      <c r="B13" s="18" t="s">
        <v>17</v>
      </c>
      <c r="C13" s="24">
        <v>3.8119999999999998</v>
      </c>
      <c r="D13" s="67">
        <v>5</v>
      </c>
      <c r="F13" s="8"/>
      <c r="G13" s="9"/>
      <c r="H13" s="21"/>
      <c r="L13" s="22" t="s">
        <v>17</v>
      </c>
      <c r="M13" s="24">
        <v>6.1873629700000006</v>
      </c>
      <c r="N13" s="7">
        <v>13</v>
      </c>
      <c r="P13" s="8"/>
      <c r="Q13" s="9"/>
      <c r="R13" s="21"/>
    </row>
    <row r="14" spans="2:18" ht="15" thickBot="1" x14ac:dyDescent="0.4">
      <c r="B14" s="15" t="s">
        <v>4</v>
      </c>
      <c r="C14" s="25">
        <f>SUBTOTAL(109,Tabla211[Monto])</f>
        <v>132.66797190000005</v>
      </c>
      <c r="D14" s="68">
        <f>SUBTOTAL(109,Tabla211[Créditos])</f>
        <v>4798</v>
      </c>
      <c r="F14" s="8"/>
      <c r="G14" s="9"/>
      <c r="H14" s="21"/>
      <c r="L14" s="22" t="s">
        <v>40</v>
      </c>
      <c r="M14" s="24">
        <v>1.8062769999999999E-2</v>
      </c>
      <c r="N14" s="7">
        <v>3</v>
      </c>
      <c r="P14" s="8"/>
      <c r="Q14" s="9"/>
      <c r="R14" s="21"/>
    </row>
    <row r="15" spans="2:18" ht="15" thickBot="1" x14ac:dyDescent="0.4">
      <c r="B15" s="5"/>
      <c r="G15" s="9"/>
      <c r="H15" s="21"/>
      <c r="L15" s="36" t="s">
        <v>70</v>
      </c>
      <c r="M15" s="37">
        <v>90.440824740000011</v>
      </c>
      <c r="N15" s="39">
        <v>43</v>
      </c>
      <c r="P15" s="8"/>
      <c r="Q15" s="9"/>
      <c r="R15" s="21"/>
    </row>
    <row r="16" spans="2:18" ht="15" thickBot="1" x14ac:dyDescent="0.4">
      <c r="B16" s="5"/>
      <c r="L16" s="15" t="s">
        <v>4</v>
      </c>
      <c r="M16" s="25">
        <f>SUM(M6:M15)</f>
        <v>373.19171740999991</v>
      </c>
      <c r="N16" s="17">
        <f>SUM(N6:N15)</f>
        <v>13704</v>
      </c>
      <c r="P16" s="8"/>
      <c r="Q16" s="9"/>
      <c r="R16" s="21"/>
    </row>
    <row r="17" spans="2:18" x14ac:dyDescent="0.35">
      <c r="B17" s="5"/>
      <c r="L17" s="40" t="s">
        <v>67</v>
      </c>
      <c r="M17" s="27"/>
      <c r="N17" s="27"/>
    </row>
    <row r="18" spans="2:18" x14ac:dyDescent="0.35">
      <c r="B18" s="5"/>
      <c r="L18" s="38" t="s">
        <v>68</v>
      </c>
      <c r="M18" s="38"/>
      <c r="N18" s="38"/>
    </row>
    <row r="19" spans="2:18" ht="14.5" customHeight="1" x14ac:dyDescent="0.35">
      <c r="B19" s="5"/>
      <c r="L19" s="38"/>
      <c r="M19" s="38"/>
      <c r="N19" s="38"/>
    </row>
    <row r="20" spans="2:18" x14ac:dyDescent="0.35">
      <c r="B20" s="5"/>
      <c r="L20" s="38"/>
      <c r="M20" s="38"/>
      <c r="N20" s="38"/>
    </row>
    <row r="21" spans="2:18" x14ac:dyDescent="0.35">
      <c r="B21" s="5"/>
      <c r="L21" s="5"/>
    </row>
    <row r="22" spans="2:18" ht="15.5" x14ac:dyDescent="0.35">
      <c r="B22" s="5"/>
      <c r="L22" s="1" t="s">
        <v>57</v>
      </c>
      <c r="N22" s="6"/>
    </row>
    <row r="23" spans="2:18" ht="16" thickBot="1" x14ac:dyDescent="0.4">
      <c r="L23" s="2" t="s">
        <v>0</v>
      </c>
      <c r="N23" s="6"/>
    </row>
    <row r="24" spans="2:18" ht="15.5" x14ac:dyDescent="0.35">
      <c r="B24" s="1" t="s">
        <v>54</v>
      </c>
      <c r="D24" s="6"/>
      <c r="M24" s="50" t="s">
        <v>7</v>
      </c>
      <c r="N24" s="51"/>
    </row>
    <row r="25" spans="2:18" ht="16" thickBot="1" x14ac:dyDescent="0.4">
      <c r="B25" s="2" t="s">
        <v>0</v>
      </c>
      <c r="D25" s="6"/>
      <c r="L25" s="19" t="s">
        <v>8</v>
      </c>
      <c r="M25" s="13" t="s">
        <v>6</v>
      </c>
      <c r="N25" s="14" t="s">
        <v>3</v>
      </c>
    </row>
    <row r="26" spans="2:18" x14ac:dyDescent="0.35">
      <c r="C26" s="50" t="s">
        <v>7</v>
      </c>
      <c r="D26" s="51"/>
      <c r="L26" s="18" t="s">
        <v>49</v>
      </c>
      <c r="M26" s="24">
        <v>55.187808869999607</v>
      </c>
      <c r="N26" s="7">
        <v>5671</v>
      </c>
    </row>
    <row r="27" spans="2:18" ht="15" thickBot="1" x14ac:dyDescent="0.4">
      <c r="B27" s="19" t="s">
        <v>8</v>
      </c>
      <c r="C27" s="13" t="s">
        <v>2</v>
      </c>
      <c r="D27" s="14" t="s">
        <v>3</v>
      </c>
      <c r="L27" s="18" t="s">
        <v>19</v>
      </c>
      <c r="M27" s="24">
        <v>41.552188920000262</v>
      </c>
      <c r="N27" s="7">
        <v>4787</v>
      </c>
    </row>
    <row r="28" spans="2:18" x14ac:dyDescent="0.35">
      <c r="B28" s="18" t="s">
        <v>49</v>
      </c>
      <c r="C28" s="24">
        <v>15.106662620000003</v>
      </c>
      <c r="D28" s="7">
        <v>1516</v>
      </c>
      <c r="F28" s="8"/>
      <c r="G28" s="9"/>
      <c r="H28" s="21"/>
      <c r="L28" s="18" t="s">
        <v>51</v>
      </c>
      <c r="M28" s="24">
        <v>73.31484186000003</v>
      </c>
      <c r="N28" s="7">
        <v>1851</v>
      </c>
      <c r="P28" s="8"/>
      <c r="Q28" s="9"/>
      <c r="R28" s="21"/>
    </row>
    <row r="29" spans="2:18" x14ac:dyDescent="0.35">
      <c r="B29" s="18" t="s">
        <v>19</v>
      </c>
      <c r="C29" s="24">
        <v>12.510478150000004</v>
      </c>
      <c r="D29" s="7">
        <v>1872</v>
      </c>
      <c r="F29" s="8"/>
      <c r="G29" s="9"/>
      <c r="H29" s="21"/>
      <c r="L29" s="18" t="s">
        <v>21</v>
      </c>
      <c r="M29" s="24">
        <v>68.685959450000027</v>
      </c>
      <c r="N29" s="7">
        <v>1119</v>
      </c>
      <c r="P29" s="8"/>
      <c r="Q29" s="9"/>
      <c r="R29" s="21"/>
    </row>
    <row r="30" spans="2:18" ht="15" thickBot="1" x14ac:dyDescent="0.4">
      <c r="B30" s="18" t="s">
        <v>51</v>
      </c>
      <c r="C30" s="24">
        <v>32.953362509999984</v>
      </c>
      <c r="D30" s="7">
        <v>834</v>
      </c>
      <c r="F30" s="8"/>
      <c r="G30" s="9"/>
      <c r="H30" s="21"/>
      <c r="L30" s="18" t="s">
        <v>22</v>
      </c>
      <c r="M30" s="24">
        <v>44.010093570000024</v>
      </c>
      <c r="N30" s="7">
        <v>233</v>
      </c>
      <c r="P30" s="8"/>
      <c r="Q30" s="9"/>
      <c r="R30" s="21"/>
    </row>
    <row r="31" spans="2:18" ht="15" thickBot="1" x14ac:dyDescent="0.4">
      <c r="B31" s="18" t="s">
        <v>21</v>
      </c>
      <c r="C31" s="24">
        <v>44.557256949999946</v>
      </c>
      <c r="D31" s="7">
        <v>422</v>
      </c>
      <c r="F31" s="8"/>
      <c r="G31" s="9"/>
      <c r="H31" s="21"/>
      <c r="L31" s="36" t="s">
        <v>69</v>
      </c>
      <c r="M31" s="37">
        <v>90.440824740000011</v>
      </c>
      <c r="N31" s="39">
        <v>43</v>
      </c>
      <c r="P31" s="8"/>
      <c r="Q31" s="9"/>
      <c r="R31" s="21"/>
    </row>
    <row r="32" spans="2:18" ht="15" thickBot="1" x14ac:dyDescent="0.4">
      <c r="B32" s="18" t="s">
        <v>22</v>
      </c>
      <c r="C32" s="24">
        <v>27.540211669999998</v>
      </c>
      <c r="D32" s="7">
        <v>154</v>
      </c>
      <c r="F32" s="8"/>
      <c r="G32" s="9"/>
      <c r="H32" s="21"/>
      <c r="L32" s="20" t="s">
        <v>4</v>
      </c>
      <c r="M32" s="25">
        <f>SUM(M26:M31)</f>
        <v>373.19171741000002</v>
      </c>
      <c r="N32" s="17">
        <f>SUM(N26:N31)</f>
        <v>13704</v>
      </c>
      <c r="P32" s="8"/>
      <c r="Q32" s="9"/>
      <c r="R32" s="21"/>
    </row>
    <row r="33" spans="2:18" ht="15" thickBot="1" x14ac:dyDescent="0.4">
      <c r="B33" s="20" t="s">
        <v>4</v>
      </c>
      <c r="C33" s="25">
        <f>SUM(C28:C32)</f>
        <v>132.66797189999994</v>
      </c>
      <c r="D33" s="17">
        <f t="shared" ref="D33" si="0">SUM(D28:D32)</f>
        <v>4798</v>
      </c>
      <c r="L33" s="40" t="s">
        <v>71</v>
      </c>
    </row>
    <row r="34" spans="2:18" x14ac:dyDescent="0.35">
      <c r="L34" s="38" t="s">
        <v>68</v>
      </c>
      <c r="M34" s="27"/>
      <c r="N34" s="27"/>
      <c r="O34" s="9"/>
    </row>
    <row r="37" spans="2:18" x14ac:dyDescent="0.35">
      <c r="O37" s="9"/>
    </row>
    <row r="41" spans="2:18" ht="15.5" x14ac:dyDescent="0.35">
      <c r="L41" s="1" t="s">
        <v>58</v>
      </c>
    </row>
    <row r="42" spans="2:18" ht="16" thickBot="1" x14ac:dyDescent="0.4">
      <c r="L42" s="2" t="s">
        <v>0</v>
      </c>
    </row>
    <row r="43" spans="2:18" ht="15.5" x14ac:dyDescent="0.35">
      <c r="B43" s="1" t="s">
        <v>55</v>
      </c>
      <c r="M43" s="87" t="s">
        <v>7</v>
      </c>
      <c r="N43" s="88"/>
    </row>
    <row r="44" spans="2:18" ht="16" thickBot="1" x14ac:dyDescent="0.4">
      <c r="B44" s="2" t="s">
        <v>0</v>
      </c>
      <c r="F44" s="8"/>
      <c r="G44" s="9"/>
      <c r="H44" s="21"/>
      <c r="L44" s="12" t="s">
        <v>9</v>
      </c>
      <c r="M44" s="13" t="s">
        <v>6</v>
      </c>
      <c r="N44" s="14" t="s">
        <v>3</v>
      </c>
    </row>
    <row r="45" spans="2:18" x14ac:dyDescent="0.35">
      <c r="C45" s="87" t="s">
        <v>7</v>
      </c>
      <c r="D45" s="88"/>
      <c r="F45" s="8"/>
      <c r="G45" s="9"/>
      <c r="H45" s="21"/>
      <c r="L45" s="11" t="s">
        <v>23</v>
      </c>
      <c r="M45" s="24">
        <v>128.95340069000017</v>
      </c>
      <c r="N45" s="7">
        <v>5043</v>
      </c>
    </row>
    <row r="46" spans="2:18" ht="15" thickBot="1" x14ac:dyDescent="0.4">
      <c r="B46" s="12" t="s">
        <v>9</v>
      </c>
      <c r="C46" s="13" t="s">
        <v>2</v>
      </c>
      <c r="D46" s="14" t="s">
        <v>3</v>
      </c>
      <c r="F46" s="8"/>
      <c r="G46" s="9"/>
      <c r="H46" s="21"/>
      <c r="L46" s="11" t="s">
        <v>24</v>
      </c>
      <c r="M46" s="24">
        <v>61.046523409999899</v>
      </c>
      <c r="N46" s="7">
        <v>1666</v>
      </c>
      <c r="P46" s="8"/>
      <c r="Q46" s="9"/>
      <c r="R46" s="21"/>
    </row>
    <row r="47" spans="2:18" x14ac:dyDescent="0.35">
      <c r="B47" s="11" t="s">
        <v>23</v>
      </c>
      <c r="C47" s="24">
        <v>60.403798769999973</v>
      </c>
      <c r="D47" s="7">
        <v>1545</v>
      </c>
      <c r="F47" s="8"/>
      <c r="G47" s="9"/>
      <c r="H47" s="21"/>
      <c r="L47" s="11" t="s">
        <v>27</v>
      </c>
      <c r="M47" s="24">
        <v>18.993657459999998</v>
      </c>
      <c r="N47" s="7">
        <v>1344</v>
      </c>
      <c r="P47" s="8"/>
      <c r="Q47" s="9"/>
      <c r="R47" s="21"/>
    </row>
    <row r="48" spans="2:18" x14ac:dyDescent="0.35">
      <c r="B48" s="11" t="s">
        <v>24</v>
      </c>
      <c r="C48" s="24">
        <v>37.417615360000006</v>
      </c>
      <c r="D48" s="7">
        <v>730</v>
      </c>
      <c r="F48" s="8"/>
      <c r="G48" s="9"/>
      <c r="H48" s="21"/>
      <c r="L48" s="11" t="s">
        <v>25</v>
      </c>
      <c r="M48" s="24">
        <v>15.369596150000021</v>
      </c>
      <c r="N48" s="7">
        <v>989</v>
      </c>
      <c r="P48" s="8"/>
      <c r="Q48" s="9"/>
      <c r="R48" s="21"/>
    </row>
    <row r="49" spans="2:18" x14ac:dyDescent="0.35">
      <c r="B49" s="11" t="s">
        <v>27</v>
      </c>
      <c r="C49" s="24">
        <v>6.9834473499999987</v>
      </c>
      <c r="D49" s="7">
        <v>436</v>
      </c>
      <c r="F49" s="8"/>
      <c r="G49" s="9"/>
      <c r="H49" s="21"/>
      <c r="L49" s="11" t="s">
        <v>26</v>
      </c>
      <c r="M49" s="24">
        <v>10.332005040000009</v>
      </c>
      <c r="N49" s="7">
        <v>778</v>
      </c>
      <c r="P49" s="8"/>
      <c r="Q49" s="9"/>
      <c r="R49" s="21"/>
    </row>
    <row r="50" spans="2:18" x14ac:dyDescent="0.35">
      <c r="B50" s="11" t="s">
        <v>25</v>
      </c>
      <c r="C50" s="24">
        <v>5.2507849900000005</v>
      </c>
      <c r="D50" s="7">
        <v>303</v>
      </c>
      <c r="F50" s="8"/>
      <c r="G50" s="9"/>
      <c r="H50" s="21"/>
      <c r="L50" s="11" t="s">
        <v>28</v>
      </c>
      <c r="M50" s="24">
        <v>9.1395456200000016</v>
      </c>
      <c r="N50" s="7">
        <v>813</v>
      </c>
      <c r="P50" s="8"/>
      <c r="Q50" s="9"/>
      <c r="R50" s="21"/>
    </row>
    <row r="51" spans="2:18" x14ac:dyDescent="0.35">
      <c r="B51" s="11" t="s">
        <v>26</v>
      </c>
      <c r="C51" s="24">
        <v>4.0200456600000019</v>
      </c>
      <c r="D51" s="7">
        <v>384</v>
      </c>
      <c r="F51" s="8"/>
      <c r="G51" s="9"/>
      <c r="H51" s="21"/>
      <c r="L51" s="11" t="s">
        <v>32</v>
      </c>
      <c r="M51" s="24">
        <v>7.4363790099999978</v>
      </c>
      <c r="N51" s="7">
        <v>487</v>
      </c>
      <c r="P51" s="8"/>
      <c r="Q51" s="9"/>
      <c r="R51" s="21"/>
    </row>
    <row r="52" spans="2:18" x14ac:dyDescent="0.35">
      <c r="B52" s="11" t="s">
        <v>29</v>
      </c>
      <c r="C52" s="24">
        <v>3.95296541</v>
      </c>
      <c r="D52" s="7">
        <v>203</v>
      </c>
      <c r="F52" s="8"/>
      <c r="G52" s="9"/>
      <c r="H52" s="21"/>
      <c r="L52" s="11" t="s">
        <v>30</v>
      </c>
      <c r="M52" s="24">
        <v>7.4041797499999999</v>
      </c>
      <c r="N52" s="7">
        <v>813</v>
      </c>
      <c r="P52" s="8"/>
      <c r="Q52" s="9"/>
      <c r="R52" s="21"/>
    </row>
    <row r="53" spans="2:18" x14ac:dyDescent="0.35">
      <c r="B53" s="11" t="s">
        <v>28</v>
      </c>
      <c r="C53" s="24">
        <v>3.4292574199999994</v>
      </c>
      <c r="D53" s="7">
        <v>311</v>
      </c>
      <c r="F53" s="8"/>
      <c r="G53" s="9"/>
      <c r="H53" s="21"/>
      <c r="L53" s="11" t="s">
        <v>29</v>
      </c>
      <c r="M53" s="24">
        <v>6.5391252699999987</v>
      </c>
      <c r="N53" s="7">
        <v>464</v>
      </c>
      <c r="P53" s="8"/>
      <c r="Q53" s="9"/>
      <c r="R53" s="21"/>
    </row>
    <row r="54" spans="2:18" x14ac:dyDescent="0.35">
      <c r="B54" s="11" t="s">
        <v>36</v>
      </c>
      <c r="C54" s="24">
        <v>3.3792010000000001</v>
      </c>
      <c r="D54" s="7">
        <v>46</v>
      </c>
      <c r="F54" s="8"/>
      <c r="G54" s="9"/>
      <c r="H54" s="21"/>
      <c r="L54" s="11" t="s">
        <v>36</v>
      </c>
      <c r="M54" s="24">
        <v>5.1661182300000004</v>
      </c>
      <c r="N54" s="7">
        <v>133</v>
      </c>
      <c r="P54" s="8"/>
      <c r="Q54" s="9"/>
      <c r="R54" s="21"/>
    </row>
    <row r="55" spans="2:18" x14ac:dyDescent="0.35">
      <c r="B55" s="11" t="s">
        <v>32</v>
      </c>
      <c r="C55" s="24">
        <v>2.8728795800000002</v>
      </c>
      <c r="D55" s="7">
        <v>160</v>
      </c>
      <c r="F55" s="8"/>
      <c r="G55" s="9"/>
      <c r="H55" s="21"/>
      <c r="L55" s="11" t="s">
        <v>31</v>
      </c>
      <c r="M55" s="24">
        <v>3.7458253599999987</v>
      </c>
      <c r="N55" s="7">
        <v>310</v>
      </c>
      <c r="P55" s="8"/>
      <c r="Q55" s="9"/>
      <c r="R55" s="21"/>
    </row>
    <row r="56" spans="2:18" x14ac:dyDescent="0.35">
      <c r="B56" s="11" t="s">
        <v>30</v>
      </c>
      <c r="C56" s="24">
        <v>2.3384467000000004</v>
      </c>
      <c r="D56" s="7">
        <v>326</v>
      </c>
      <c r="F56" s="8"/>
      <c r="G56" s="9"/>
      <c r="H56" s="21"/>
      <c r="L56" s="11" t="s">
        <v>35</v>
      </c>
      <c r="M56" s="24">
        <v>3.7119449700000016</v>
      </c>
      <c r="N56" s="7">
        <v>366</v>
      </c>
      <c r="P56" s="8"/>
      <c r="Q56" s="9"/>
      <c r="R56" s="21"/>
    </row>
    <row r="57" spans="2:18" x14ac:dyDescent="0.35">
      <c r="B57" s="11" t="s">
        <v>31</v>
      </c>
      <c r="C57" s="24">
        <v>0.98766951999999997</v>
      </c>
      <c r="D57" s="7">
        <v>95</v>
      </c>
      <c r="F57" s="8"/>
      <c r="G57" s="9"/>
      <c r="H57" s="21"/>
      <c r="L57" s="11" t="s">
        <v>34</v>
      </c>
      <c r="M57" s="24">
        <v>2.7910619199999984</v>
      </c>
      <c r="N57" s="7">
        <v>107</v>
      </c>
      <c r="P57" s="8"/>
      <c r="Q57" s="9"/>
      <c r="R57" s="21"/>
    </row>
    <row r="58" spans="2:18" ht="15" thickBot="1" x14ac:dyDescent="0.4">
      <c r="B58" s="11" t="s">
        <v>34</v>
      </c>
      <c r="C58" s="24">
        <v>0.69099999999999995</v>
      </c>
      <c r="D58" s="7">
        <v>6</v>
      </c>
      <c r="L58" s="11" t="s">
        <v>33</v>
      </c>
      <c r="M58" s="24">
        <v>2.1215297900000007</v>
      </c>
      <c r="N58" s="7">
        <v>348</v>
      </c>
      <c r="P58" s="8"/>
      <c r="Q58" s="9"/>
      <c r="R58" s="21"/>
    </row>
    <row r="59" spans="2:18" ht="15" thickBot="1" x14ac:dyDescent="0.4">
      <c r="B59" s="11" t="s">
        <v>35</v>
      </c>
      <c r="C59" s="24">
        <v>0.58526132999999991</v>
      </c>
      <c r="D59" s="7">
        <v>159</v>
      </c>
      <c r="L59" s="36" t="s">
        <v>41</v>
      </c>
      <c r="M59" s="37">
        <v>90.440824740000011</v>
      </c>
      <c r="N59" s="39">
        <v>43</v>
      </c>
      <c r="P59" s="8"/>
      <c r="Q59" s="9"/>
      <c r="R59" s="21"/>
    </row>
    <row r="60" spans="2:18" ht="15" thickBot="1" x14ac:dyDescent="0.4">
      <c r="B60" s="18" t="s">
        <v>33</v>
      </c>
      <c r="C60" s="24">
        <v>0.35559881000000004</v>
      </c>
      <c r="D60" s="7">
        <v>94</v>
      </c>
      <c r="L60" s="15" t="s">
        <v>4</v>
      </c>
      <c r="M60" s="25">
        <f>SUM(M45:M59)</f>
        <v>373.19171741000014</v>
      </c>
      <c r="N60" s="17">
        <f>SUM(N45:N59)</f>
        <v>13704</v>
      </c>
    </row>
    <row r="61" spans="2:18" ht="15" thickBot="1" x14ac:dyDescent="0.4">
      <c r="B61" s="15" t="s">
        <v>4</v>
      </c>
      <c r="C61" s="25">
        <f>SUM(C47:C60)</f>
        <v>132.6679719</v>
      </c>
      <c r="D61" s="17">
        <f>SUM(D47:D60)</f>
        <v>4798</v>
      </c>
      <c r="L61" s="40" t="s">
        <v>73</v>
      </c>
    </row>
    <row r="62" spans="2:18" x14ac:dyDescent="0.35">
      <c r="L62" s="38" t="s">
        <v>68</v>
      </c>
    </row>
  </sheetData>
  <mergeCells count="4">
    <mergeCell ref="M43:N43"/>
    <mergeCell ref="C4:D4"/>
    <mergeCell ref="C45:D45"/>
    <mergeCell ref="M4:N4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3:T57"/>
  <sheetViews>
    <sheetView showGridLines="0" topLeftCell="L31" zoomScale="70" zoomScaleNormal="70" workbookViewId="0">
      <selection activeCell="S56" sqref="S56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3" max="13" width="5.453125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59</v>
      </c>
      <c r="C3"/>
      <c r="D3"/>
      <c r="N3" s="1" t="s">
        <v>60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87" t="s">
        <v>5</v>
      </c>
      <c r="D5" s="88"/>
      <c r="O5" s="87" t="s">
        <v>5</v>
      </c>
      <c r="P5" s="88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14</v>
      </c>
      <c r="C7" s="4">
        <v>3.8759920699999997</v>
      </c>
      <c r="D7" s="66">
        <v>77</v>
      </c>
      <c r="F7" s="8"/>
      <c r="G7" s="9"/>
      <c r="H7" s="10"/>
      <c r="N7" s="11" t="s">
        <v>13</v>
      </c>
      <c r="O7" s="4">
        <v>16.395052069999995</v>
      </c>
      <c r="P7" s="7">
        <v>273</v>
      </c>
      <c r="R7" s="8"/>
      <c r="S7" s="9"/>
      <c r="T7" s="10"/>
    </row>
    <row r="8" spans="2:20" x14ac:dyDescent="0.35">
      <c r="B8" s="11" t="s">
        <v>13</v>
      </c>
      <c r="C8" s="4">
        <v>3.2132586700000005</v>
      </c>
      <c r="D8" s="66">
        <v>110</v>
      </c>
      <c r="F8" s="8"/>
      <c r="G8" s="9"/>
      <c r="H8" s="10"/>
      <c r="N8" s="11" t="s">
        <v>14</v>
      </c>
      <c r="O8" s="4">
        <v>10.29767653</v>
      </c>
      <c r="P8" s="7">
        <v>177</v>
      </c>
      <c r="R8" s="8"/>
      <c r="S8" s="9"/>
      <c r="T8" s="10"/>
    </row>
    <row r="9" spans="2:20" x14ac:dyDescent="0.35">
      <c r="B9" s="11" t="s">
        <v>12</v>
      </c>
      <c r="C9" s="4">
        <v>2.813291</v>
      </c>
      <c r="D9" s="66">
        <v>17</v>
      </c>
      <c r="F9" s="8"/>
      <c r="G9" s="9"/>
      <c r="H9" s="10"/>
      <c r="N9" s="11" t="s">
        <v>12</v>
      </c>
      <c r="O9" s="4">
        <v>8.6706019900000015</v>
      </c>
      <c r="P9" s="7">
        <v>94</v>
      </c>
      <c r="R9" s="8"/>
      <c r="S9" s="9"/>
      <c r="T9" s="10"/>
    </row>
    <row r="10" spans="2:20" x14ac:dyDescent="0.35">
      <c r="B10" s="11" t="s">
        <v>11</v>
      </c>
      <c r="C10" s="4">
        <v>1.5564176399999998</v>
      </c>
      <c r="D10" s="66">
        <v>76</v>
      </c>
      <c r="F10" s="8"/>
      <c r="G10" s="9"/>
      <c r="H10" s="10"/>
      <c r="N10" s="11" t="s">
        <v>15</v>
      </c>
      <c r="O10" s="4">
        <v>5.1816312999999994</v>
      </c>
      <c r="P10" s="7">
        <v>23</v>
      </c>
      <c r="R10" s="8"/>
      <c r="S10" s="9"/>
      <c r="T10" s="10"/>
    </row>
    <row r="11" spans="2:20" x14ac:dyDescent="0.35">
      <c r="B11" s="11" t="s">
        <v>37</v>
      </c>
      <c r="C11" s="4">
        <v>1</v>
      </c>
      <c r="D11" s="66">
        <v>1</v>
      </c>
      <c r="F11" s="8"/>
      <c r="G11" s="9"/>
      <c r="H11" s="10"/>
      <c r="N11" s="11" t="s">
        <v>11</v>
      </c>
      <c r="O11" s="4">
        <v>3.9720380500000001</v>
      </c>
      <c r="P11" s="7">
        <v>211</v>
      </c>
      <c r="R11" s="8"/>
      <c r="S11" s="9"/>
      <c r="T11" s="10"/>
    </row>
    <row r="12" spans="2:20" x14ac:dyDescent="0.35">
      <c r="B12" s="11" t="s">
        <v>16</v>
      </c>
      <c r="C12" s="4">
        <v>0.62089928000000005</v>
      </c>
      <c r="D12" s="66">
        <v>6</v>
      </c>
      <c r="N12" s="11" t="s">
        <v>16</v>
      </c>
      <c r="O12" s="4">
        <v>1.6163468299999999</v>
      </c>
      <c r="P12" s="7">
        <v>9</v>
      </c>
      <c r="R12" s="8"/>
      <c r="S12" s="9"/>
      <c r="T12" s="10"/>
    </row>
    <row r="13" spans="2:20" x14ac:dyDescent="0.35">
      <c r="B13" s="11" t="s">
        <v>15</v>
      </c>
      <c r="C13" s="4">
        <v>0.17899999999999999</v>
      </c>
      <c r="D13" s="66">
        <v>4</v>
      </c>
      <c r="N13" s="11" t="s">
        <v>37</v>
      </c>
      <c r="O13" s="4">
        <v>1.54132592</v>
      </c>
      <c r="P13" s="7">
        <v>4</v>
      </c>
      <c r="R13" s="8"/>
      <c r="S13" s="9"/>
      <c r="T13" s="10"/>
    </row>
    <row r="14" spans="2:20" ht="15" thickBot="1" x14ac:dyDescent="0.4">
      <c r="B14" s="11" t="s">
        <v>42</v>
      </c>
      <c r="C14" s="4">
        <v>8.8875079999999995E-2</v>
      </c>
      <c r="D14" s="66">
        <v>5</v>
      </c>
      <c r="N14" s="8" t="s">
        <v>42</v>
      </c>
      <c r="O14" s="4">
        <v>8.2787680000000002E-2</v>
      </c>
      <c r="P14" s="54">
        <v>5</v>
      </c>
      <c r="R14" s="8"/>
      <c r="S14" s="9"/>
      <c r="T14" s="10"/>
    </row>
    <row r="15" spans="2:20" ht="15" thickBot="1" x14ac:dyDescent="0.4">
      <c r="B15" s="15" t="s">
        <v>4</v>
      </c>
      <c r="C15" s="34">
        <f>SUM(Tabla2[Monto])</f>
        <v>13.347733739999999</v>
      </c>
      <c r="D15" s="70">
        <f>SUM(Tabla2[Créditos])</f>
        <v>296</v>
      </c>
      <c r="N15" s="26" t="s">
        <v>4</v>
      </c>
      <c r="O15" s="16">
        <f>SUBTOTAL(109,O7:O14)</f>
        <v>47.757460369999997</v>
      </c>
      <c r="P15" s="17">
        <f>SUBTOTAL(109,P7:P14)</f>
        <v>796</v>
      </c>
      <c r="R15" s="8"/>
      <c r="S15" s="9"/>
      <c r="T15" s="10"/>
    </row>
    <row r="16" spans="2:20" x14ac:dyDescent="0.35">
      <c r="B16" s="5"/>
      <c r="N16" s="5"/>
      <c r="O16" s="28"/>
    </row>
    <row r="17" spans="2:20" x14ac:dyDescent="0.35">
      <c r="B17" s="5"/>
      <c r="C17" s="23"/>
      <c r="N17" s="5"/>
    </row>
    <row r="18" spans="2:20" x14ac:dyDescent="0.35">
      <c r="B18" s="5"/>
      <c r="C18" s="23"/>
      <c r="D18" s="23"/>
      <c r="N18" s="5"/>
    </row>
    <row r="19" spans="2:20" x14ac:dyDescent="0.35">
      <c r="B19" s="5"/>
      <c r="N19" s="5"/>
    </row>
    <row r="20" spans="2:20" x14ac:dyDescent="0.35">
      <c r="B20" s="5"/>
      <c r="N20" s="5"/>
    </row>
    <row r="21" spans="2:20" ht="15.5" x14ac:dyDescent="0.35">
      <c r="B21" s="1" t="s">
        <v>54</v>
      </c>
      <c r="D21" s="6"/>
      <c r="N21" s="1" t="s">
        <v>57</v>
      </c>
      <c r="P21" s="6"/>
    </row>
    <row r="22" spans="2:20" ht="16" thickBot="1" x14ac:dyDescent="0.4">
      <c r="B22" s="2" t="s">
        <v>0</v>
      </c>
      <c r="D22" s="6"/>
      <c r="F22" s="8"/>
      <c r="G22" s="9"/>
      <c r="H22" s="10"/>
      <c r="N22" s="2" t="s">
        <v>0</v>
      </c>
      <c r="P22" s="6"/>
    </row>
    <row r="23" spans="2:20" x14ac:dyDescent="0.35">
      <c r="C23" s="87" t="s">
        <v>5</v>
      </c>
      <c r="D23" s="88"/>
      <c r="F23" s="8"/>
      <c r="G23" s="9"/>
      <c r="H23" s="10"/>
      <c r="O23" s="87" t="s">
        <v>5</v>
      </c>
      <c r="P23" s="88"/>
    </row>
    <row r="24" spans="2:20" ht="15" thickBot="1" x14ac:dyDescent="0.4">
      <c r="B24" s="19" t="s">
        <v>8</v>
      </c>
      <c r="C24" s="13" t="s">
        <v>2</v>
      </c>
      <c r="D24" s="14" t="s">
        <v>3</v>
      </c>
      <c r="F24" s="8"/>
      <c r="G24" s="9"/>
      <c r="H24" s="10"/>
      <c r="N24" s="19" t="s">
        <v>8</v>
      </c>
      <c r="O24" s="13" t="s">
        <v>6</v>
      </c>
      <c r="P24" s="14" t="s">
        <v>3</v>
      </c>
      <c r="R24" s="8"/>
      <c r="S24" s="9"/>
      <c r="T24" s="10"/>
    </row>
    <row r="25" spans="2:20" x14ac:dyDescent="0.35">
      <c r="B25" s="18" t="s">
        <v>50</v>
      </c>
      <c r="C25" s="4">
        <v>1.7810360999999999</v>
      </c>
      <c r="D25" s="7">
        <v>101</v>
      </c>
      <c r="F25" s="8"/>
      <c r="G25" s="9"/>
      <c r="H25" s="10"/>
      <c r="N25" s="18" t="s">
        <v>50</v>
      </c>
      <c r="O25" s="4">
        <v>1.7934338799999994</v>
      </c>
      <c r="P25" s="7">
        <v>113</v>
      </c>
      <c r="R25" s="8"/>
      <c r="S25" s="9"/>
      <c r="T25" s="10"/>
    </row>
    <row r="26" spans="2:20" x14ac:dyDescent="0.35">
      <c r="B26" s="18" t="s">
        <v>19</v>
      </c>
      <c r="C26" s="4">
        <v>2.2820762700000001</v>
      </c>
      <c r="D26" s="7">
        <v>125</v>
      </c>
      <c r="F26" s="8"/>
      <c r="G26" s="9"/>
      <c r="H26" s="10"/>
      <c r="N26" s="18" t="s">
        <v>19</v>
      </c>
      <c r="O26" s="4">
        <v>6.338040549999997</v>
      </c>
      <c r="P26" s="7">
        <v>385</v>
      </c>
      <c r="R26" s="8"/>
      <c r="S26" s="9"/>
      <c r="T26" s="10"/>
    </row>
    <row r="27" spans="2:20" x14ac:dyDescent="0.35">
      <c r="B27" s="18" t="s">
        <v>51</v>
      </c>
      <c r="C27" s="4">
        <v>4.8272660900000002</v>
      </c>
      <c r="D27" s="7">
        <v>64</v>
      </c>
      <c r="N27" s="18" t="s">
        <v>20</v>
      </c>
      <c r="O27" s="4">
        <v>11.704884989999998</v>
      </c>
      <c r="P27" s="7">
        <v>220</v>
      </c>
      <c r="R27" s="8"/>
      <c r="S27" s="9"/>
      <c r="T27" s="10"/>
    </row>
    <row r="28" spans="2:20" x14ac:dyDescent="0.35">
      <c r="B28" s="18" t="s">
        <v>21</v>
      </c>
      <c r="C28" s="4">
        <v>1.62735528</v>
      </c>
      <c r="D28" s="7">
        <v>3</v>
      </c>
      <c r="N28" s="18" t="s">
        <v>21</v>
      </c>
      <c r="O28" s="4">
        <v>13.018665680000002</v>
      </c>
      <c r="P28" s="7">
        <v>52</v>
      </c>
    </row>
    <row r="29" spans="2:20" x14ac:dyDescent="0.35">
      <c r="B29" s="18" t="s">
        <v>22</v>
      </c>
      <c r="C29" s="4">
        <v>2.83</v>
      </c>
      <c r="D29" s="7">
        <v>3</v>
      </c>
      <c r="N29" s="18" t="s">
        <v>22</v>
      </c>
      <c r="O29" s="52">
        <v>14.902435269999996</v>
      </c>
      <c r="P29" s="53">
        <v>26</v>
      </c>
    </row>
    <row r="30" spans="2:20" ht="15" thickBot="1" x14ac:dyDescent="0.4">
      <c r="B30" s="20" t="s">
        <v>4</v>
      </c>
      <c r="C30" s="16">
        <f>SUM(C25:C29)</f>
        <v>13.347733740000001</v>
      </c>
      <c r="D30" s="17">
        <f>SUM(D25:D29)</f>
        <v>296</v>
      </c>
      <c r="N30" s="20" t="s">
        <v>4</v>
      </c>
      <c r="O30" s="16">
        <f>SUM(O25:O29)</f>
        <v>47.75746036999999</v>
      </c>
      <c r="P30" s="17">
        <f>SUM(P25:P29)</f>
        <v>796</v>
      </c>
    </row>
    <row r="31" spans="2:20" x14ac:dyDescent="0.35">
      <c r="B31" s="40"/>
      <c r="N31" s="40"/>
    </row>
    <row r="32" spans="2:20" x14ac:dyDescent="0.35">
      <c r="C32" s="28"/>
    </row>
    <row r="33" spans="2:20" x14ac:dyDescent="0.35">
      <c r="C33"/>
      <c r="D33"/>
    </row>
    <row r="34" spans="2:20" x14ac:dyDescent="0.35">
      <c r="C34"/>
      <c r="D34"/>
    </row>
    <row r="35" spans="2:20" x14ac:dyDescent="0.35">
      <c r="C35"/>
      <c r="D35"/>
    </row>
    <row r="36" spans="2:20" ht="15" customHeight="1" x14ac:dyDescent="0.35">
      <c r="C36"/>
      <c r="D36"/>
    </row>
    <row r="38" spans="2:20" ht="15.5" x14ac:dyDescent="0.35">
      <c r="B38" s="1" t="s">
        <v>55</v>
      </c>
      <c r="F38" s="8"/>
      <c r="G38" s="9"/>
      <c r="H38" s="10"/>
      <c r="N38" s="1" t="s">
        <v>58</v>
      </c>
    </row>
    <row r="39" spans="2:20" ht="16" thickBot="1" x14ac:dyDescent="0.4">
      <c r="B39" s="2" t="s">
        <v>0</v>
      </c>
      <c r="F39" s="8"/>
      <c r="G39" s="9"/>
      <c r="H39" s="10"/>
      <c r="N39" s="2" t="s">
        <v>0</v>
      </c>
    </row>
    <row r="40" spans="2:20" x14ac:dyDescent="0.35">
      <c r="C40" s="87" t="s">
        <v>5</v>
      </c>
      <c r="D40" s="88"/>
      <c r="F40" s="8"/>
      <c r="G40" s="9"/>
      <c r="H40" s="10"/>
      <c r="O40" s="87" t="s">
        <v>5</v>
      </c>
      <c r="P40" s="88"/>
      <c r="R40" s="8"/>
      <c r="S40" s="9"/>
      <c r="T40" s="10"/>
    </row>
    <row r="41" spans="2:20" ht="15" thickBot="1" x14ac:dyDescent="0.4">
      <c r="B41" s="12" t="s">
        <v>9</v>
      </c>
      <c r="C41" s="13" t="s">
        <v>2</v>
      </c>
      <c r="D41" s="14" t="s">
        <v>3</v>
      </c>
      <c r="F41" s="8"/>
      <c r="G41" s="9"/>
      <c r="H41" s="10"/>
      <c r="N41" s="12" t="s">
        <v>9</v>
      </c>
      <c r="O41" s="13" t="s">
        <v>6</v>
      </c>
      <c r="P41" s="14" t="s">
        <v>3</v>
      </c>
      <c r="R41" s="8"/>
      <c r="S41" s="9"/>
      <c r="T41" s="10"/>
    </row>
    <row r="42" spans="2:20" x14ac:dyDescent="0.35">
      <c r="B42" s="11" t="s">
        <v>23</v>
      </c>
      <c r="C42" s="4">
        <v>8.2812339500000007</v>
      </c>
      <c r="D42" s="7">
        <v>125</v>
      </c>
      <c r="F42" s="8"/>
      <c r="G42" s="9"/>
      <c r="H42" s="10"/>
      <c r="N42" s="11" t="s">
        <v>23</v>
      </c>
      <c r="O42" s="4">
        <v>24.440001349999974</v>
      </c>
      <c r="P42" s="7">
        <v>387</v>
      </c>
      <c r="R42" s="8"/>
      <c r="S42" s="9"/>
      <c r="T42" s="10"/>
    </row>
    <row r="43" spans="2:20" x14ac:dyDescent="0.35">
      <c r="B43" s="11" t="s">
        <v>25</v>
      </c>
      <c r="C43" s="4">
        <v>1.5020561600000002</v>
      </c>
      <c r="D43" s="7">
        <v>15</v>
      </c>
      <c r="F43" s="8"/>
      <c r="G43" s="9"/>
      <c r="H43" s="10"/>
      <c r="N43" s="11" t="s">
        <v>24</v>
      </c>
      <c r="O43" s="4">
        <v>15.43301172</v>
      </c>
      <c r="P43" s="7">
        <v>169</v>
      </c>
      <c r="R43" s="8"/>
      <c r="S43" s="9"/>
      <c r="T43" s="10"/>
    </row>
    <row r="44" spans="2:20" x14ac:dyDescent="0.35">
      <c r="B44" s="11" t="s">
        <v>24</v>
      </c>
      <c r="C44" s="4">
        <v>1.2507789100000002</v>
      </c>
      <c r="D44" s="7">
        <v>48</v>
      </c>
      <c r="F44" s="8"/>
      <c r="G44" s="9"/>
      <c r="H44" s="10"/>
      <c r="N44" s="11" t="s">
        <v>27</v>
      </c>
      <c r="O44" s="4">
        <v>2.6716085699999983</v>
      </c>
      <c r="P44" s="7">
        <v>51</v>
      </c>
      <c r="R44" s="8"/>
      <c r="S44" s="9"/>
      <c r="T44" s="10"/>
    </row>
    <row r="45" spans="2:20" x14ac:dyDescent="0.35">
      <c r="B45" s="11" t="s">
        <v>27</v>
      </c>
      <c r="C45" s="4">
        <v>0.57966823999999995</v>
      </c>
      <c r="D45" s="7">
        <v>30</v>
      </c>
      <c r="F45" s="8"/>
      <c r="G45" s="9"/>
      <c r="H45" s="10"/>
      <c r="N45" s="11" t="s">
        <v>25</v>
      </c>
      <c r="O45" s="4">
        <v>1.3657186599999998</v>
      </c>
      <c r="P45" s="7">
        <v>26</v>
      </c>
      <c r="R45" s="8"/>
      <c r="S45" s="9"/>
      <c r="T45" s="10"/>
    </row>
    <row r="46" spans="2:20" x14ac:dyDescent="0.35">
      <c r="B46" s="11" t="s">
        <v>35</v>
      </c>
      <c r="C46" s="4">
        <v>0.52903343999999997</v>
      </c>
      <c r="D46" s="7">
        <v>13</v>
      </c>
      <c r="F46" s="8"/>
      <c r="G46" s="9"/>
      <c r="H46" s="10"/>
      <c r="N46" s="11" t="s">
        <v>28</v>
      </c>
      <c r="O46" s="4">
        <v>1.16111209</v>
      </c>
      <c r="P46" s="7">
        <v>33</v>
      </c>
      <c r="R46" s="8"/>
      <c r="S46" s="9"/>
      <c r="T46" s="10"/>
    </row>
    <row r="47" spans="2:20" x14ac:dyDescent="0.35">
      <c r="B47" s="11" t="s">
        <v>31</v>
      </c>
      <c r="C47" s="4">
        <v>0.30815096000000003</v>
      </c>
      <c r="D47" s="7">
        <v>15</v>
      </c>
      <c r="F47" s="8"/>
      <c r="G47" s="9"/>
      <c r="H47" s="10"/>
      <c r="N47" s="11" t="s">
        <v>26</v>
      </c>
      <c r="O47" s="4">
        <v>0.74112063000000017</v>
      </c>
      <c r="P47" s="7">
        <v>23</v>
      </c>
      <c r="R47" s="8"/>
      <c r="S47" s="9"/>
      <c r="T47" s="10"/>
    </row>
    <row r="48" spans="2:20" x14ac:dyDescent="0.35">
      <c r="B48" s="11" t="s">
        <v>36</v>
      </c>
      <c r="C48" s="4">
        <v>0.18107100000000001</v>
      </c>
      <c r="D48" s="7">
        <v>4</v>
      </c>
      <c r="F48" s="8"/>
      <c r="G48" s="9"/>
      <c r="H48" s="10"/>
      <c r="N48" s="11" t="s">
        <v>29</v>
      </c>
      <c r="O48" s="4">
        <v>0.61611613999999992</v>
      </c>
      <c r="P48" s="7">
        <v>11</v>
      </c>
      <c r="R48" s="8"/>
      <c r="S48" s="9"/>
      <c r="T48" s="10"/>
    </row>
    <row r="49" spans="2:20" x14ac:dyDescent="0.35">
      <c r="B49" s="11" t="s">
        <v>26</v>
      </c>
      <c r="C49" s="4">
        <v>0.17014307000000001</v>
      </c>
      <c r="D49" s="7">
        <v>11</v>
      </c>
      <c r="F49" s="8"/>
      <c r="G49" s="9"/>
      <c r="H49" s="10"/>
      <c r="N49" s="11" t="s">
        <v>31</v>
      </c>
      <c r="O49" s="4">
        <v>0.35095881000000001</v>
      </c>
      <c r="P49" s="7">
        <v>20</v>
      </c>
      <c r="R49" s="8"/>
      <c r="S49" s="9"/>
      <c r="T49" s="10"/>
    </row>
    <row r="50" spans="2:20" x14ac:dyDescent="0.35">
      <c r="B50" s="11" t="s">
        <v>34</v>
      </c>
      <c r="C50" s="4">
        <v>0.14372701000000002</v>
      </c>
      <c r="D50" s="7">
        <v>5</v>
      </c>
      <c r="F50" s="8"/>
      <c r="G50" s="9"/>
      <c r="H50" s="10"/>
      <c r="N50" s="11" t="s">
        <v>36</v>
      </c>
      <c r="O50" s="4">
        <v>0.29990956000000007</v>
      </c>
      <c r="P50" s="7">
        <v>14</v>
      </c>
      <c r="R50" s="8"/>
      <c r="S50" s="9"/>
      <c r="T50" s="10"/>
    </row>
    <row r="51" spans="2:20" x14ac:dyDescent="0.35">
      <c r="B51" s="11" t="s">
        <v>28</v>
      </c>
      <c r="C51" s="4">
        <v>0.13999</v>
      </c>
      <c r="D51" s="7">
        <v>11</v>
      </c>
      <c r="N51" s="11" t="s">
        <v>33</v>
      </c>
      <c r="O51" s="4">
        <v>0.26102942000000007</v>
      </c>
      <c r="P51" s="7">
        <v>11</v>
      </c>
      <c r="R51" s="8"/>
      <c r="S51" s="9"/>
      <c r="T51" s="10"/>
    </row>
    <row r="52" spans="2:20" x14ac:dyDescent="0.35">
      <c r="B52" s="11" t="s">
        <v>30</v>
      </c>
      <c r="C52" s="4">
        <v>0.10304000000000001</v>
      </c>
      <c r="D52" s="7">
        <v>7</v>
      </c>
      <c r="N52" s="11" t="s">
        <v>35</v>
      </c>
      <c r="O52" s="4">
        <v>0.18572014000000003</v>
      </c>
      <c r="P52" s="7">
        <v>27</v>
      </c>
      <c r="R52" s="8"/>
      <c r="S52" s="9"/>
      <c r="T52" s="10"/>
    </row>
    <row r="53" spans="2:20" x14ac:dyDescent="0.35">
      <c r="B53" s="11" t="s">
        <v>33</v>
      </c>
      <c r="C53" s="4">
        <v>8.6749999999999994E-2</v>
      </c>
      <c r="D53" s="7">
        <v>6</v>
      </c>
      <c r="N53" s="11" t="s">
        <v>30</v>
      </c>
      <c r="O53" s="4">
        <v>0.12737916999999999</v>
      </c>
      <c r="P53" s="7">
        <v>11</v>
      </c>
    </row>
    <row r="54" spans="2:20" x14ac:dyDescent="0.35">
      <c r="B54" s="11" t="s">
        <v>32</v>
      </c>
      <c r="C54" s="4">
        <v>6.2590999999999994E-2</v>
      </c>
      <c r="D54" s="7">
        <v>5</v>
      </c>
      <c r="N54" s="11" t="s">
        <v>32</v>
      </c>
      <c r="O54" s="4">
        <v>5.4348139999999996E-2</v>
      </c>
      <c r="P54" s="7">
        <v>4</v>
      </c>
    </row>
    <row r="55" spans="2:20" x14ac:dyDescent="0.35">
      <c r="B55" s="11" t="s">
        <v>29</v>
      </c>
      <c r="C55" s="4">
        <v>9.4999999999999998E-3</v>
      </c>
      <c r="D55" s="7">
        <v>1</v>
      </c>
      <c r="N55" s="11" t="s">
        <v>34</v>
      </c>
      <c r="O55" s="4">
        <v>4.942597E-2</v>
      </c>
      <c r="P55" s="7">
        <v>9</v>
      </c>
    </row>
    <row r="56" spans="2:20" ht="15" thickBot="1" x14ac:dyDescent="0.4">
      <c r="B56" s="15" t="s">
        <v>4</v>
      </c>
      <c r="C56" s="16">
        <f>SUM(C42:C55)</f>
        <v>13.347733739999997</v>
      </c>
      <c r="D56" s="17">
        <f>SUM(D42:D55)</f>
        <v>296</v>
      </c>
      <c r="N56" s="15" t="s">
        <v>4</v>
      </c>
      <c r="O56" s="16">
        <f>SUM(O42:O55)</f>
        <v>47.757460369999976</v>
      </c>
      <c r="P56" s="17">
        <f>SUM(P42:P55)</f>
        <v>796</v>
      </c>
    </row>
    <row r="57" spans="2:20" x14ac:dyDescent="0.35">
      <c r="D57" s="28"/>
    </row>
  </sheetData>
  <mergeCells count="6">
    <mergeCell ref="O40:P40"/>
    <mergeCell ref="C5:D5"/>
    <mergeCell ref="C23:D23"/>
    <mergeCell ref="C40:D40"/>
    <mergeCell ref="O5:P5"/>
    <mergeCell ref="O23:P23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B3:T63"/>
  <sheetViews>
    <sheetView showGridLines="0" topLeftCell="E25" zoomScale="55" zoomScaleNormal="55" workbookViewId="0">
      <selection activeCell="P59" sqref="P59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59</v>
      </c>
      <c r="C3"/>
      <c r="D3"/>
      <c r="N3" s="1" t="s">
        <v>60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87" t="s">
        <v>38</v>
      </c>
      <c r="D5" s="88"/>
      <c r="O5" s="87" t="s">
        <v>38</v>
      </c>
      <c r="P5" s="88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15</v>
      </c>
      <c r="C7" s="4">
        <v>91.701496879999993</v>
      </c>
      <c r="D7" s="7">
        <v>8</v>
      </c>
      <c r="F7" s="8"/>
      <c r="G7" s="9"/>
      <c r="H7" s="10"/>
      <c r="N7" s="11" t="s">
        <v>13</v>
      </c>
      <c r="O7" s="89">
        <v>59.448820030000007</v>
      </c>
      <c r="P7" s="7">
        <v>45</v>
      </c>
      <c r="R7" s="8"/>
      <c r="S7" s="9"/>
      <c r="T7" s="10"/>
    </row>
    <row r="8" spans="2:20" x14ac:dyDescent="0.35">
      <c r="B8" s="11" t="s">
        <v>13</v>
      </c>
      <c r="C8" s="4">
        <v>52.349961280000016</v>
      </c>
      <c r="D8" s="7">
        <v>38</v>
      </c>
      <c r="F8" s="8"/>
      <c r="G8" s="9"/>
      <c r="H8" s="10"/>
      <c r="N8" s="11" t="s">
        <v>15</v>
      </c>
      <c r="O8" s="89">
        <v>42.201371389999991</v>
      </c>
      <c r="P8" s="7">
        <v>7</v>
      </c>
      <c r="R8" s="8"/>
      <c r="S8" s="9"/>
      <c r="T8" s="10"/>
    </row>
    <row r="9" spans="2:20" x14ac:dyDescent="0.35">
      <c r="B9" s="11" t="s">
        <v>11</v>
      </c>
      <c r="C9" s="4">
        <v>13.308012309999999</v>
      </c>
      <c r="D9" s="7">
        <v>13</v>
      </c>
      <c r="F9" s="8"/>
      <c r="G9" s="9"/>
      <c r="H9" s="10"/>
      <c r="N9" s="11" t="s">
        <v>17</v>
      </c>
      <c r="O9" s="89">
        <v>22.252092999999999</v>
      </c>
      <c r="P9" s="7">
        <v>2</v>
      </c>
      <c r="R9" s="8"/>
      <c r="S9" s="9"/>
      <c r="T9" s="10"/>
    </row>
    <row r="10" spans="2:20" x14ac:dyDescent="0.35">
      <c r="B10" s="11" t="s">
        <v>14</v>
      </c>
      <c r="C10" s="4">
        <v>12.50000479</v>
      </c>
      <c r="D10" s="7">
        <v>8</v>
      </c>
      <c r="F10" s="8"/>
      <c r="G10" s="9"/>
      <c r="H10" s="10"/>
      <c r="N10" s="11" t="s">
        <v>11</v>
      </c>
      <c r="O10" s="89">
        <v>17.542765980000002</v>
      </c>
      <c r="P10" s="7">
        <v>19</v>
      </c>
      <c r="R10" s="8"/>
      <c r="S10" s="9"/>
      <c r="T10" s="10"/>
    </row>
    <row r="11" spans="2:20" x14ac:dyDescent="0.35">
      <c r="B11" s="11" t="s">
        <v>12</v>
      </c>
      <c r="C11" s="4">
        <v>8.0306614599999993</v>
      </c>
      <c r="D11" s="7">
        <v>8</v>
      </c>
      <c r="F11" s="8"/>
      <c r="G11" s="9"/>
      <c r="H11" s="10"/>
      <c r="N11" s="11" t="s">
        <v>14</v>
      </c>
      <c r="O11" s="89">
        <v>14.01669173</v>
      </c>
      <c r="P11" s="7">
        <v>10</v>
      </c>
      <c r="R11" s="8"/>
      <c r="S11" s="9"/>
      <c r="T11" s="10"/>
    </row>
    <row r="12" spans="2:20" x14ac:dyDescent="0.35">
      <c r="B12" s="11" t="s">
        <v>16</v>
      </c>
      <c r="C12" s="4">
        <v>3.27492904</v>
      </c>
      <c r="D12" s="7">
        <v>2</v>
      </c>
      <c r="N12" s="11" t="s">
        <v>12</v>
      </c>
      <c r="O12" s="89">
        <v>7.1189514699999998</v>
      </c>
      <c r="P12" s="7">
        <v>9</v>
      </c>
      <c r="R12" s="8"/>
      <c r="S12" s="9"/>
      <c r="T12" s="10"/>
    </row>
    <row r="13" spans="2:20" x14ac:dyDescent="0.35">
      <c r="B13" s="11" t="s">
        <v>42</v>
      </c>
      <c r="C13" s="24">
        <v>0.6</v>
      </c>
      <c r="D13" s="7">
        <v>1</v>
      </c>
      <c r="N13" s="11" t="s">
        <v>16</v>
      </c>
      <c r="O13" s="90">
        <v>2.74149603</v>
      </c>
      <c r="P13" s="7">
        <v>2</v>
      </c>
      <c r="R13" s="8"/>
      <c r="S13" s="9"/>
      <c r="T13" s="10"/>
    </row>
    <row r="14" spans="2:20" ht="15" thickBot="1" x14ac:dyDescent="0.4">
      <c r="B14" s="29" t="s">
        <v>4</v>
      </c>
      <c r="C14" s="32">
        <f>SUBTOTAL(109,Tabla214[Monto])</f>
        <v>181.76506576</v>
      </c>
      <c r="D14" s="31">
        <f>SUBTOTAL(109,D7:D13)</f>
        <v>78</v>
      </c>
      <c r="N14" s="11" t="s">
        <v>42</v>
      </c>
      <c r="O14" s="90">
        <v>0.58012213000000001</v>
      </c>
      <c r="P14" s="7">
        <v>1</v>
      </c>
      <c r="R14" s="8"/>
      <c r="S14" s="9"/>
      <c r="T14" s="10"/>
    </row>
    <row r="15" spans="2:20" ht="15" thickBot="1" x14ac:dyDescent="0.4">
      <c r="N15" s="33" t="s">
        <v>10</v>
      </c>
      <c r="O15" s="34">
        <f>SUBTOTAL(109,O7:O14)</f>
        <v>165.90231176000003</v>
      </c>
      <c r="P15" s="35">
        <f>SUBTOTAL(109,Tabla2617[Créditos])</f>
        <v>95</v>
      </c>
    </row>
    <row r="16" spans="2:20" x14ac:dyDescent="0.35">
      <c r="B16" s="5"/>
    </row>
    <row r="17" spans="2:20" x14ac:dyDescent="0.35">
      <c r="B17" s="5"/>
      <c r="C17" s="23"/>
      <c r="N17" s="5"/>
      <c r="O17" s="28"/>
    </row>
    <row r="18" spans="2:20" x14ac:dyDescent="0.35">
      <c r="B18" s="5"/>
      <c r="C18" s="23"/>
      <c r="D18" s="23"/>
      <c r="N18" s="5"/>
    </row>
    <row r="19" spans="2:20" x14ac:dyDescent="0.35">
      <c r="B19" s="5"/>
      <c r="N19" s="5"/>
    </row>
    <row r="20" spans="2:20" x14ac:dyDescent="0.35">
      <c r="B20" s="5"/>
      <c r="N20" s="5"/>
    </row>
    <row r="21" spans="2:20" ht="15.5" x14ac:dyDescent="0.35">
      <c r="B21" s="1" t="s">
        <v>54</v>
      </c>
      <c r="D21" s="6"/>
      <c r="F21" s="8"/>
      <c r="G21" s="9"/>
      <c r="H21" s="10"/>
      <c r="N21" s="5"/>
    </row>
    <row r="22" spans="2:20" ht="16" thickBot="1" x14ac:dyDescent="0.4">
      <c r="B22" s="2" t="s">
        <v>0</v>
      </c>
      <c r="D22" s="6"/>
      <c r="F22" s="8"/>
      <c r="G22" s="9"/>
      <c r="H22" s="10"/>
      <c r="N22" s="1" t="s">
        <v>57</v>
      </c>
      <c r="P22" s="6"/>
    </row>
    <row r="23" spans="2:20" ht="16" thickBot="1" x14ac:dyDescent="0.4">
      <c r="C23" s="87" t="s">
        <v>38</v>
      </c>
      <c r="D23" s="88"/>
      <c r="F23" s="8"/>
      <c r="G23" s="9"/>
      <c r="H23" s="10"/>
      <c r="N23" s="2" t="s">
        <v>0</v>
      </c>
      <c r="P23" s="6"/>
      <c r="R23" s="8"/>
      <c r="S23" s="9"/>
      <c r="T23" s="10"/>
    </row>
    <row r="24" spans="2:20" ht="15" thickBot="1" x14ac:dyDescent="0.4">
      <c r="B24" s="19" t="s">
        <v>8</v>
      </c>
      <c r="C24" s="13" t="s">
        <v>2</v>
      </c>
      <c r="D24" s="14" t="s">
        <v>3</v>
      </c>
      <c r="F24" s="8"/>
      <c r="G24" s="9"/>
      <c r="H24" s="10"/>
      <c r="O24" s="87" t="s">
        <v>38</v>
      </c>
      <c r="P24" s="88"/>
      <c r="R24" s="8"/>
      <c r="S24" s="9"/>
      <c r="T24" s="10"/>
    </row>
    <row r="25" spans="2:20" ht="15" thickBot="1" x14ac:dyDescent="0.4">
      <c r="B25" s="18" t="s">
        <v>50</v>
      </c>
      <c r="C25" s="4">
        <v>1.4644070599999999</v>
      </c>
      <c r="D25" s="7">
        <v>3</v>
      </c>
      <c r="F25" s="8"/>
      <c r="G25" s="9"/>
      <c r="H25" s="10"/>
      <c r="N25" s="19" t="s">
        <v>8</v>
      </c>
      <c r="O25" s="13" t="s">
        <v>6</v>
      </c>
      <c r="P25" s="14" t="s">
        <v>3</v>
      </c>
      <c r="R25" s="8"/>
      <c r="S25" s="9"/>
      <c r="T25" s="10"/>
    </row>
    <row r="26" spans="2:20" x14ac:dyDescent="0.35">
      <c r="B26" s="18" t="s">
        <v>19</v>
      </c>
      <c r="C26" s="4">
        <v>22.058861939999996</v>
      </c>
      <c r="D26" s="7">
        <v>10</v>
      </c>
      <c r="N26" s="18" t="s">
        <v>50</v>
      </c>
      <c r="O26" s="89">
        <v>1.4572369300000001</v>
      </c>
      <c r="P26" s="76">
        <v>3</v>
      </c>
      <c r="R26" s="8"/>
      <c r="S26" s="9"/>
      <c r="T26" s="10"/>
    </row>
    <row r="27" spans="2:20" x14ac:dyDescent="0.35">
      <c r="B27" s="18" t="s">
        <v>51</v>
      </c>
      <c r="C27" s="4">
        <v>45.585376489999994</v>
      </c>
      <c r="D27" s="7">
        <v>27</v>
      </c>
      <c r="N27" s="75" t="s">
        <v>19</v>
      </c>
      <c r="O27" s="89">
        <v>25.395996050000001</v>
      </c>
      <c r="P27" s="76">
        <v>12</v>
      </c>
    </row>
    <row r="28" spans="2:20" x14ac:dyDescent="0.35">
      <c r="B28" s="18" t="s">
        <v>21</v>
      </c>
      <c r="C28" s="4">
        <v>43.044235</v>
      </c>
      <c r="D28" s="7">
        <v>25</v>
      </c>
      <c r="N28" s="75" t="s">
        <v>52</v>
      </c>
      <c r="O28" s="89">
        <v>33.807055869999999</v>
      </c>
      <c r="P28" s="76">
        <v>30</v>
      </c>
    </row>
    <row r="29" spans="2:20" ht="15" thickBot="1" x14ac:dyDescent="0.4">
      <c r="B29" s="18" t="s">
        <v>22</v>
      </c>
      <c r="C29" s="71">
        <v>69.612185269999998</v>
      </c>
      <c r="D29" s="72">
        <v>13</v>
      </c>
      <c r="N29" s="75" t="s">
        <v>21</v>
      </c>
      <c r="O29" s="89">
        <v>51.596949200000012</v>
      </c>
      <c r="P29" s="76">
        <v>33</v>
      </c>
    </row>
    <row r="30" spans="2:20" ht="15" thickBot="1" x14ac:dyDescent="0.4">
      <c r="B30" s="15" t="s">
        <v>4</v>
      </c>
      <c r="C30" s="73">
        <f>SUM(C25:C29)</f>
        <v>181.76506575999997</v>
      </c>
      <c r="D30" s="74">
        <f>SUM(D25:D29)</f>
        <v>78</v>
      </c>
      <c r="N30" s="80" t="s">
        <v>22</v>
      </c>
      <c r="O30" s="89">
        <v>53.645073710000005</v>
      </c>
      <c r="P30" s="77">
        <v>17</v>
      </c>
    </row>
    <row r="31" spans="2:20" ht="15" thickBot="1" x14ac:dyDescent="0.4">
      <c r="B31" s="27"/>
      <c r="C31" s="28"/>
      <c r="N31" s="43" t="s">
        <v>4</v>
      </c>
      <c r="O31" s="79">
        <f>SUBTOTAL(109,O26:O30)</f>
        <v>165.90231176000003</v>
      </c>
      <c r="P31" s="78">
        <f>SUBTOTAL(109,P26:P30)</f>
        <v>95</v>
      </c>
    </row>
    <row r="35" spans="2:20" ht="15" customHeight="1" x14ac:dyDescent="0.35"/>
    <row r="37" spans="2:20" x14ac:dyDescent="0.35">
      <c r="F37" s="8"/>
      <c r="G37" s="9"/>
      <c r="H37" s="10"/>
    </row>
    <row r="38" spans="2:20" ht="15.5" x14ac:dyDescent="0.35">
      <c r="B38" s="1" t="s">
        <v>55</v>
      </c>
      <c r="F38" s="8"/>
      <c r="G38" s="9"/>
      <c r="H38" s="10"/>
      <c r="N38" s="1" t="s">
        <v>58</v>
      </c>
    </row>
    <row r="39" spans="2:20" ht="16" thickBot="1" x14ac:dyDescent="0.4">
      <c r="B39" s="2" t="s">
        <v>0</v>
      </c>
      <c r="F39" s="8"/>
      <c r="G39" s="9"/>
      <c r="H39" s="10"/>
      <c r="N39" s="2" t="s">
        <v>0</v>
      </c>
      <c r="R39" s="8"/>
      <c r="S39" s="9"/>
      <c r="T39" s="10"/>
    </row>
    <row r="40" spans="2:20" ht="15" thickBot="1" x14ac:dyDescent="0.4">
      <c r="C40" s="87" t="s">
        <v>38</v>
      </c>
      <c r="D40" s="88"/>
      <c r="F40" s="8"/>
      <c r="G40" s="9"/>
      <c r="H40" s="10"/>
      <c r="O40" s="87" t="s">
        <v>38</v>
      </c>
      <c r="P40" s="88"/>
      <c r="R40" s="8"/>
      <c r="S40" s="9"/>
      <c r="T40" s="10"/>
    </row>
    <row r="41" spans="2:20" ht="15" thickBot="1" x14ac:dyDescent="0.4">
      <c r="B41" s="12" t="s">
        <v>9</v>
      </c>
      <c r="C41" s="13" t="s">
        <v>2</v>
      </c>
      <c r="D41" s="14" t="s">
        <v>3</v>
      </c>
      <c r="F41" s="8"/>
      <c r="G41" s="9"/>
      <c r="H41" s="10"/>
      <c r="N41" s="43" t="s">
        <v>9</v>
      </c>
      <c r="O41" s="81" t="s">
        <v>6</v>
      </c>
      <c r="P41" s="44" t="s">
        <v>3</v>
      </c>
      <c r="R41" s="8"/>
      <c r="S41" s="9"/>
      <c r="T41" s="10"/>
    </row>
    <row r="42" spans="2:20" x14ac:dyDescent="0.35">
      <c r="B42" s="61" t="s">
        <v>23</v>
      </c>
      <c r="C42" s="57">
        <v>124.66071035999998</v>
      </c>
      <c r="D42" s="58">
        <v>38</v>
      </c>
      <c r="F42" s="8"/>
      <c r="G42" s="9"/>
      <c r="H42" s="10"/>
      <c r="N42" s="45" t="s">
        <v>23</v>
      </c>
      <c r="O42" s="63">
        <v>98.71632649</v>
      </c>
      <c r="P42" s="7">
        <v>49</v>
      </c>
      <c r="R42" s="8"/>
      <c r="S42" s="9"/>
      <c r="T42" s="10"/>
    </row>
    <row r="43" spans="2:20" x14ac:dyDescent="0.35">
      <c r="B43" s="45" t="s">
        <v>24</v>
      </c>
      <c r="C43" s="4">
        <v>39.563067150000002</v>
      </c>
      <c r="D43" s="46">
        <v>20</v>
      </c>
      <c r="F43" s="8"/>
      <c r="G43" s="9"/>
      <c r="H43" s="10"/>
      <c r="N43" s="45" t="s">
        <v>24</v>
      </c>
      <c r="O43" s="63">
        <v>32.93082682</v>
      </c>
      <c r="P43" s="7">
        <v>24</v>
      </c>
      <c r="R43" s="8"/>
      <c r="S43" s="9"/>
      <c r="T43" s="10"/>
    </row>
    <row r="44" spans="2:20" x14ac:dyDescent="0.35">
      <c r="B44" s="45" t="s">
        <v>25</v>
      </c>
      <c r="C44" s="4">
        <v>7.8</v>
      </c>
      <c r="D44" s="46">
        <v>2</v>
      </c>
      <c r="F44" s="8"/>
      <c r="G44" s="9"/>
      <c r="H44" s="10"/>
      <c r="N44" s="45" t="s">
        <v>32</v>
      </c>
      <c r="O44" s="63">
        <v>17.601063750000002</v>
      </c>
      <c r="P44" s="7">
        <v>2</v>
      </c>
      <c r="R44" s="8"/>
      <c r="S44" s="9"/>
      <c r="T44" s="10"/>
    </row>
    <row r="45" spans="2:20" x14ac:dyDescent="0.35">
      <c r="B45" s="45" t="s">
        <v>27</v>
      </c>
      <c r="C45" s="55">
        <v>2.5002420000000001</v>
      </c>
      <c r="D45" s="59">
        <v>4</v>
      </c>
      <c r="F45" s="8"/>
      <c r="G45" s="9"/>
      <c r="H45" s="10"/>
      <c r="N45" s="45" t="s">
        <v>25</v>
      </c>
      <c r="O45" s="63">
        <v>6.5279228599999994</v>
      </c>
      <c r="P45" s="7">
        <v>2</v>
      </c>
      <c r="R45" s="8"/>
      <c r="S45" s="9"/>
      <c r="T45" s="10"/>
    </row>
    <row r="46" spans="2:20" x14ac:dyDescent="0.35">
      <c r="B46" s="45" t="s">
        <v>36</v>
      </c>
      <c r="C46" s="55">
        <v>1.6909290400000001</v>
      </c>
      <c r="D46" s="59">
        <v>3</v>
      </c>
      <c r="F46" s="8"/>
      <c r="G46" s="9"/>
      <c r="H46" s="10"/>
      <c r="N46" s="45" t="s">
        <v>28</v>
      </c>
      <c r="O46" s="63">
        <v>2.2914484299999995</v>
      </c>
      <c r="P46" s="7">
        <v>3</v>
      </c>
      <c r="R46" s="8"/>
      <c r="S46" s="9"/>
      <c r="T46" s="10"/>
    </row>
    <row r="47" spans="2:20" x14ac:dyDescent="0.35">
      <c r="B47" s="45" t="s">
        <v>28</v>
      </c>
      <c r="C47" s="55">
        <v>1.5379951399999998</v>
      </c>
      <c r="D47" s="59">
        <v>2</v>
      </c>
      <c r="F47" s="8"/>
      <c r="G47" s="9"/>
      <c r="H47" s="10"/>
      <c r="N47" s="45" t="s">
        <v>27</v>
      </c>
      <c r="O47" s="64">
        <v>2.2412845200000002</v>
      </c>
      <c r="P47" s="7">
        <v>4</v>
      </c>
      <c r="R47" s="8"/>
      <c r="S47" s="9"/>
      <c r="T47" s="10"/>
    </row>
    <row r="48" spans="2:20" x14ac:dyDescent="0.35">
      <c r="B48" s="45" t="s">
        <v>33</v>
      </c>
      <c r="C48" s="24">
        <v>1.5072614600000001</v>
      </c>
      <c r="D48" s="46">
        <v>1</v>
      </c>
      <c r="F48" s="8"/>
      <c r="G48" s="9"/>
      <c r="H48" s="10"/>
      <c r="N48" s="45" t="s">
        <v>36</v>
      </c>
      <c r="O48" s="65">
        <v>1.6317708500000001</v>
      </c>
      <c r="P48" s="56">
        <v>3</v>
      </c>
      <c r="R48" s="8"/>
      <c r="S48" s="9"/>
      <c r="T48" s="10"/>
    </row>
    <row r="49" spans="2:20" x14ac:dyDescent="0.35">
      <c r="B49" s="45" t="s">
        <v>29</v>
      </c>
      <c r="C49" s="24">
        <v>1.4</v>
      </c>
      <c r="D49" s="46">
        <v>1</v>
      </c>
      <c r="F49" s="8"/>
      <c r="G49" s="9"/>
      <c r="H49" s="10"/>
      <c r="N49" s="45" t="s">
        <v>33</v>
      </c>
      <c r="O49" s="65">
        <v>1.6123566599999999</v>
      </c>
      <c r="P49" s="56">
        <v>2</v>
      </c>
      <c r="R49" s="8"/>
      <c r="S49" s="9"/>
      <c r="T49" s="10"/>
    </row>
    <row r="50" spans="2:20" x14ac:dyDescent="0.35">
      <c r="B50" s="45" t="s">
        <v>26</v>
      </c>
      <c r="C50" s="24">
        <v>0.88518190000000019</v>
      </c>
      <c r="D50" s="46">
        <v>3</v>
      </c>
      <c r="N50" s="45" t="s">
        <v>29</v>
      </c>
      <c r="O50" s="64">
        <v>1.3942317900000001</v>
      </c>
      <c r="P50" s="7">
        <v>1</v>
      </c>
      <c r="R50" s="8"/>
      <c r="S50" s="9"/>
      <c r="T50" s="10"/>
    </row>
    <row r="51" spans="2:20" x14ac:dyDescent="0.35">
      <c r="B51" s="45" t="s">
        <v>31</v>
      </c>
      <c r="C51" s="24">
        <v>9.7706790000000002E-2</v>
      </c>
      <c r="D51" s="46">
        <v>2</v>
      </c>
      <c r="N51" s="45" t="s">
        <v>26</v>
      </c>
      <c r="O51" s="64">
        <v>0.83465865999999989</v>
      </c>
      <c r="P51" s="7">
        <v>2</v>
      </c>
      <c r="R51" s="8"/>
      <c r="S51" s="9"/>
      <c r="T51" s="10"/>
    </row>
    <row r="52" spans="2:20" x14ac:dyDescent="0.35">
      <c r="B52" s="45" t="s">
        <v>32</v>
      </c>
      <c r="C52" s="24">
        <v>9.6860000000000002E-2</v>
      </c>
      <c r="D52" s="46">
        <v>1</v>
      </c>
      <c r="N52" s="45" t="s">
        <v>31</v>
      </c>
      <c r="O52" s="64">
        <v>9.5466880000000004E-2</v>
      </c>
      <c r="P52" s="7">
        <v>2</v>
      </c>
    </row>
    <row r="53" spans="2:20" x14ac:dyDescent="0.35">
      <c r="B53" s="45" t="s">
        <v>35</v>
      </c>
      <c r="C53" s="24">
        <v>2.5111920000000003E-2</v>
      </c>
      <c r="D53" s="46">
        <v>1</v>
      </c>
      <c r="N53" s="45" t="s">
        <v>35</v>
      </c>
      <c r="O53" s="64">
        <v>2.4954049999999998E-2</v>
      </c>
      <c r="P53" s="7">
        <v>1</v>
      </c>
    </row>
    <row r="54" spans="2:20" ht="15" thickBot="1" x14ac:dyDescent="0.4">
      <c r="B54" s="20"/>
      <c r="C54" s="60">
        <f>SUBTOTAL(109,Tabla416[Monto])</f>
        <v>181.76506575999997</v>
      </c>
      <c r="D54" s="62">
        <f>SUBTOTAL(109,Tabla416[Créditos])</f>
        <v>78</v>
      </c>
      <c r="N54" s="20" t="s">
        <v>4</v>
      </c>
      <c r="O54" s="69">
        <f>SUBTOTAL(109,Tabla4819[Saldo])</f>
        <v>165.90231175999998</v>
      </c>
      <c r="P54" s="31">
        <f>SUBTOTAL(109,Tabla4819[Créditos])</f>
        <v>95</v>
      </c>
    </row>
    <row r="55" spans="2:20" x14ac:dyDescent="0.35">
      <c r="C55" s="86"/>
      <c r="O55"/>
      <c r="P55"/>
    </row>
    <row r="56" spans="2:20" x14ac:dyDescent="0.35">
      <c r="O56"/>
      <c r="P56"/>
    </row>
    <row r="57" spans="2:20" x14ac:dyDescent="0.35">
      <c r="O57"/>
      <c r="P57"/>
    </row>
    <row r="58" spans="2:20" x14ac:dyDescent="0.35">
      <c r="O58"/>
      <c r="P58"/>
    </row>
    <row r="59" spans="2:20" x14ac:dyDescent="0.35">
      <c r="O59"/>
      <c r="P59"/>
    </row>
    <row r="60" spans="2:20" x14ac:dyDescent="0.35">
      <c r="O60"/>
      <c r="P60"/>
    </row>
    <row r="61" spans="2:20" x14ac:dyDescent="0.35">
      <c r="O61"/>
      <c r="P61"/>
    </row>
    <row r="62" spans="2:20" x14ac:dyDescent="0.35">
      <c r="O62"/>
      <c r="P62"/>
    </row>
    <row r="63" spans="2:20" x14ac:dyDescent="0.35">
      <c r="O63"/>
      <c r="P63"/>
    </row>
  </sheetData>
  <mergeCells count="6">
    <mergeCell ref="O40:P40"/>
    <mergeCell ref="C5:D5"/>
    <mergeCell ref="O5:P5"/>
    <mergeCell ref="C23:D23"/>
    <mergeCell ref="O24:P24"/>
    <mergeCell ref="C40:D40"/>
  </mergeCells>
  <phoneticPr fontId="12" type="noConversion"/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B3:T56"/>
  <sheetViews>
    <sheetView showGridLines="0" tabSelected="1" zoomScale="55" zoomScaleNormal="55" workbookViewId="0">
      <selection activeCell="C33" sqref="C33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61</v>
      </c>
      <c r="C3"/>
      <c r="D3"/>
      <c r="N3" s="1" t="s">
        <v>64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87" t="s">
        <v>39</v>
      </c>
      <c r="D5" s="88"/>
      <c r="O5" s="87" t="s">
        <v>39</v>
      </c>
      <c r="P5" s="88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43</v>
      </c>
      <c r="C7" s="4">
        <v>34.041900019999979</v>
      </c>
      <c r="D7" s="7">
        <v>3728</v>
      </c>
      <c r="F7" s="8"/>
      <c r="G7" s="9"/>
      <c r="H7" s="10"/>
      <c r="N7" s="11" t="s">
        <v>43</v>
      </c>
      <c r="O7" s="4">
        <v>72.1018950899999</v>
      </c>
      <c r="P7" s="7">
        <v>9030</v>
      </c>
      <c r="R7" s="8"/>
      <c r="S7" s="9"/>
      <c r="T7" s="10"/>
    </row>
    <row r="8" spans="2:20" x14ac:dyDescent="0.35">
      <c r="B8" s="11" t="s">
        <v>44</v>
      </c>
      <c r="C8" s="4">
        <v>27.511566039999998</v>
      </c>
      <c r="D8" s="7">
        <v>7021</v>
      </c>
      <c r="F8" s="8"/>
      <c r="G8" s="9"/>
      <c r="H8" s="10"/>
      <c r="N8" s="11" t="s">
        <v>44</v>
      </c>
      <c r="O8" s="4">
        <v>40.271663749999902</v>
      </c>
      <c r="P8" s="7">
        <v>10868</v>
      </c>
      <c r="R8" s="8"/>
      <c r="S8" s="9"/>
      <c r="T8" s="10"/>
    </row>
    <row r="9" spans="2:20" x14ac:dyDescent="0.35">
      <c r="B9" s="11" t="s">
        <v>45</v>
      </c>
      <c r="C9" s="4">
        <v>6.3502879999999999</v>
      </c>
      <c r="D9" s="7">
        <v>1377</v>
      </c>
      <c r="F9" s="8"/>
      <c r="G9" s="9"/>
      <c r="H9" s="10"/>
      <c r="N9" s="11" t="s">
        <v>45</v>
      </c>
      <c r="O9" s="4">
        <v>7.0377707100000046</v>
      </c>
      <c r="P9" s="7">
        <v>1966</v>
      </c>
      <c r="R9" s="8"/>
      <c r="S9" s="9"/>
      <c r="T9" s="10"/>
    </row>
    <row r="10" spans="2:20" x14ac:dyDescent="0.35">
      <c r="B10" s="11" t="s">
        <v>47</v>
      </c>
      <c r="C10" s="4">
        <v>0.24203</v>
      </c>
      <c r="D10" s="7">
        <v>41</v>
      </c>
      <c r="F10" s="8"/>
      <c r="G10" s="9"/>
      <c r="H10" s="10"/>
      <c r="N10" s="11" t="s">
        <v>47</v>
      </c>
      <c r="O10" s="4">
        <v>0.42959885999999997</v>
      </c>
      <c r="P10" s="7">
        <v>55</v>
      </c>
      <c r="R10" s="8"/>
      <c r="S10" s="9"/>
      <c r="T10" s="10"/>
    </row>
    <row r="11" spans="2:20" x14ac:dyDescent="0.35">
      <c r="B11" s="11" t="s">
        <v>46</v>
      </c>
      <c r="C11" s="4">
        <v>0.1600723</v>
      </c>
      <c r="D11" s="7">
        <v>13</v>
      </c>
      <c r="F11" s="8"/>
      <c r="G11" s="9"/>
      <c r="H11" s="10"/>
      <c r="N11" s="11" t="s">
        <v>46</v>
      </c>
      <c r="O11" s="4">
        <v>0.17592787000000001</v>
      </c>
      <c r="P11" s="7">
        <v>16</v>
      </c>
      <c r="R11" s="8"/>
      <c r="S11" s="9"/>
      <c r="T11" s="10"/>
    </row>
    <row r="12" spans="2:20" x14ac:dyDescent="0.35">
      <c r="B12" s="29" t="s">
        <v>4</v>
      </c>
      <c r="C12" s="30">
        <f>SUBTOTAL(109,C7:C11)</f>
        <v>68.305856359999979</v>
      </c>
      <c r="D12" s="31">
        <f>SUBTOTAL(109,D7:D11)</f>
        <v>12180</v>
      </c>
      <c r="N12" s="48" t="s">
        <v>10</v>
      </c>
      <c r="O12" s="30">
        <f>SUBTOTAL(109,O7:O11)</f>
        <v>120.0168562799998</v>
      </c>
      <c r="P12" s="49">
        <f>SUBTOTAL(109,P7:P11)</f>
        <v>21935</v>
      </c>
      <c r="R12" s="8"/>
      <c r="S12" s="9"/>
      <c r="T12" s="10"/>
    </row>
    <row r="13" spans="2:20" x14ac:dyDescent="0.35">
      <c r="C13"/>
      <c r="D13"/>
      <c r="N13" s="42" t="s">
        <v>48</v>
      </c>
      <c r="O13" s="47"/>
      <c r="P13" s="41"/>
      <c r="R13" s="8"/>
      <c r="S13" s="9"/>
      <c r="T13" s="10"/>
    </row>
    <row r="14" spans="2:20" x14ac:dyDescent="0.35">
      <c r="C14"/>
      <c r="D14"/>
      <c r="O14" s="28"/>
      <c r="P14" s="28"/>
      <c r="R14" s="8"/>
      <c r="S14" s="9"/>
      <c r="T14" s="10"/>
    </row>
    <row r="15" spans="2:20" x14ac:dyDescent="0.35">
      <c r="C15"/>
      <c r="D15"/>
      <c r="N15" s="5"/>
      <c r="O15" s="83"/>
    </row>
    <row r="16" spans="2:20" x14ac:dyDescent="0.35">
      <c r="C16"/>
      <c r="D16"/>
      <c r="N16" s="5"/>
    </row>
    <row r="17" spans="2:20" x14ac:dyDescent="0.35">
      <c r="C17"/>
      <c r="D17"/>
      <c r="N17" s="5"/>
    </row>
    <row r="18" spans="2:20" x14ac:dyDescent="0.35">
      <c r="B18" s="5"/>
      <c r="N18" s="5"/>
    </row>
    <row r="19" spans="2:20" x14ac:dyDescent="0.35">
      <c r="B19" s="5"/>
      <c r="N19" s="5"/>
    </row>
    <row r="20" spans="2:20" ht="15.5" x14ac:dyDescent="0.35">
      <c r="B20" s="82" t="s">
        <v>62</v>
      </c>
      <c r="D20" s="6"/>
      <c r="N20" s="1" t="s">
        <v>65</v>
      </c>
      <c r="P20" s="6"/>
    </row>
    <row r="21" spans="2:20" ht="16" thickBot="1" x14ac:dyDescent="0.4">
      <c r="B21" s="2" t="s">
        <v>0</v>
      </c>
      <c r="D21" s="6"/>
      <c r="F21" s="8"/>
      <c r="G21" s="9"/>
      <c r="H21" s="10"/>
      <c r="N21" s="2" t="s">
        <v>0</v>
      </c>
      <c r="P21" s="6"/>
    </row>
    <row r="22" spans="2:20" ht="15" thickBot="1" x14ac:dyDescent="0.4">
      <c r="C22" s="87" t="s">
        <v>39</v>
      </c>
      <c r="D22" s="88"/>
      <c r="F22" s="8"/>
      <c r="G22" s="9"/>
      <c r="H22" s="10"/>
      <c r="O22" s="87" t="s">
        <v>39</v>
      </c>
      <c r="P22" s="88"/>
    </row>
    <row r="23" spans="2:20" ht="15" thickBot="1" x14ac:dyDescent="0.4">
      <c r="B23" s="19" t="s">
        <v>8</v>
      </c>
      <c r="C23" s="13" t="s">
        <v>2</v>
      </c>
      <c r="D23" s="14" t="s">
        <v>3</v>
      </c>
      <c r="F23" s="8"/>
      <c r="G23" s="9"/>
      <c r="H23" s="10"/>
      <c r="N23" s="91" t="s">
        <v>8</v>
      </c>
      <c r="O23" s="84" t="s">
        <v>6</v>
      </c>
      <c r="P23" s="85" t="s">
        <v>3</v>
      </c>
      <c r="R23" s="8"/>
      <c r="S23" s="9"/>
      <c r="T23" s="10"/>
    </row>
    <row r="24" spans="2:20" x14ac:dyDescent="0.35">
      <c r="B24" s="18" t="s">
        <v>72</v>
      </c>
      <c r="C24" s="4">
        <v>7.8106615499999981</v>
      </c>
      <c r="D24" s="7">
        <v>950</v>
      </c>
      <c r="F24" s="8"/>
      <c r="G24" s="9"/>
      <c r="H24" s="10"/>
      <c r="N24" s="93" t="s">
        <v>50</v>
      </c>
      <c r="O24" s="92">
        <v>40.194308239999977</v>
      </c>
      <c r="P24" s="94">
        <v>4927</v>
      </c>
      <c r="R24" s="8"/>
      <c r="S24" s="9"/>
      <c r="T24" s="10"/>
    </row>
    <row r="25" spans="2:20" x14ac:dyDescent="0.35">
      <c r="B25" s="18" t="s">
        <v>19</v>
      </c>
      <c r="C25" s="4">
        <v>22.860109549999994</v>
      </c>
      <c r="D25" s="7">
        <v>8777</v>
      </c>
      <c r="F25" s="8"/>
      <c r="G25" s="9"/>
      <c r="H25" s="10"/>
      <c r="N25" s="95" t="s">
        <v>19</v>
      </c>
      <c r="O25" s="63">
        <v>26.647389819999958</v>
      </c>
      <c r="P25" s="46">
        <v>13125</v>
      </c>
      <c r="R25" s="8"/>
      <c r="S25" s="9"/>
      <c r="T25" s="10"/>
    </row>
    <row r="26" spans="2:20" x14ac:dyDescent="0.35">
      <c r="B26" s="18" t="s">
        <v>20</v>
      </c>
      <c r="C26" s="4">
        <v>28.515318609999998</v>
      </c>
      <c r="D26" s="7">
        <v>2264</v>
      </c>
      <c r="N26" s="95" t="s">
        <v>20</v>
      </c>
      <c r="O26" s="63">
        <v>39.33522377000002</v>
      </c>
      <c r="P26" s="46">
        <v>3568</v>
      </c>
      <c r="R26" s="8"/>
      <c r="S26" s="9"/>
      <c r="T26" s="10"/>
    </row>
    <row r="27" spans="2:20" x14ac:dyDescent="0.35">
      <c r="B27" s="18" t="s">
        <v>21</v>
      </c>
      <c r="C27" s="4">
        <v>9.0197666500000011</v>
      </c>
      <c r="D27" s="7">
        <v>188</v>
      </c>
      <c r="N27" s="95" t="s">
        <v>21</v>
      </c>
      <c r="O27" s="63">
        <v>13.740762000000007</v>
      </c>
      <c r="P27" s="46">
        <v>314</v>
      </c>
    </row>
    <row r="28" spans="2:20" x14ac:dyDescent="0.35">
      <c r="B28" s="18" t="s">
        <v>22</v>
      </c>
      <c r="C28" s="4">
        <v>0.1</v>
      </c>
      <c r="D28" s="7">
        <v>1</v>
      </c>
      <c r="N28" s="95" t="s">
        <v>22</v>
      </c>
      <c r="O28" s="63">
        <v>9.9172449999999995E-2</v>
      </c>
      <c r="P28" s="46">
        <v>1</v>
      </c>
    </row>
    <row r="29" spans="2:20" ht="15" thickBot="1" x14ac:dyDescent="0.4">
      <c r="B29" s="20" t="s">
        <v>4</v>
      </c>
      <c r="C29" s="16">
        <f>SUBTOTAL(109,Tabla31521[Monto])</f>
        <v>68.305856359999979</v>
      </c>
      <c r="D29" s="17">
        <f>SUBTOTAL(109,Tabla31521[Créditos])</f>
        <v>12180</v>
      </c>
      <c r="N29" s="96" t="s">
        <v>4</v>
      </c>
      <c r="O29" s="97">
        <f>SUBTOTAL(109,Tabla371824[Saldo])</f>
        <v>120.01685627999997</v>
      </c>
      <c r="P29" s="98">
        <f>SUBTOTAL(109,Tabla371824[Créditos])</f>
        <v>21935</v>
      </c>
    </row>
    <row r="30" spans="2:20" x14ac:dyDescent="0.35">
      <c r="B30" s="27"/>
      <c r="N30" s="42" t="s">
        <v>48</v>
      </c>
      <c r="O30" s="28"/>
      <c r="P30" s="28"/>
    </row>
    <row r="35" spans="2:20" ht="15" customHeight="1" x14ac:dyDescent="0.35"/>
    <row r="37" spans="2:20" ht="15.5" x14ac:dyDescent="0.35">
      <c r="B37" s="1" t="s">
        <v>63</v>
      </c>
      <c r="F37" s="8"/>
      <c r="G37" s="9"/>
      <c r="H37" s="10"/>
      <c r="N37" s="1" t="s">
        <v>66</v>
      </c>
    </row>
    <row r="38" spans="2:20" ht="16" thickBot="1" x14ac:dyDescent="0.4">
      <c r="B38" s="2" t="s">
        <v>0</v>
      </c>
      <c r="F38" s="8"/>
      <c r="G38" s="9"/>
      <c r="H38" s="10"/>
      <c r="N38" s="2" t="s">
        <v>0</v>
      </c>
    </row>
    <row r="39" spans="2:20" x14ac:dyDescent="0.35">
      <c r="C39" s="87" t="s">
        <v>39</v>
      </c>
      <c r="D39" s="88"/>
      <c r="F39" s="8"/>
      <c r="G39" s="9"/>
      <c r="H39" s="10"/>
      <c r="O39" s="87" t="s">
        <v>39</v>
      </c>
      <c r="P39" s="88"/>
      <c r="R39" s="8"/>
      <c r="S39" s="9"/>
      <c r="T39" s="10"/>
    </row>
    <row r="40" spans="2:20" ht="15" thickBot="1" x14ac:dyDescent="0.4">
      <c r="B40" s="12" t="s">
        <v>9</v>
      </c>
      <c r="C40" s="13" t="s">
        <v>2</v>
      </c>
      <c r="D40" s="14" t="s">
        <v>3</v>
      </c>
      <c r="F40" s="8"/>
      <c r="G40" s="9"/>
      <c r="H40" s="10"/>
      <c r="N40" s="12" t="s">
        <v>9</v>
      </c>
      <c r="O40" s="13" t="s">
        <v>6</v>
      </c>
      <c r="P40" s="14" t="s">
        <v>3</v>
      </c>
      <c r="R40" s="8"/>
      <c r="S40" s="9"/>
      <c r="T40" s="10"/>
    </row>
    <row r="41" spans="2:20" x14ac:dyDescent="0.35">
      <c r="B41" s="11" t="s">
        <v>23</v>
      </c>
      <c r="C41" s="4">
        <v>29.847873080000003</v>
      </c>
      <c r="D41" s="7">
        <v>3743</v>
      </c>
      <c r="F41" s="8"/>
      <c r="G41" s="9"/>
      <c r="H41" s="10"/>
      <c r="N41" s="11" t="s">
        <v>23</v>
      </c>
      <c r="O41" s="4">
        <v>56.573156210000043</v>
      </c>
      <c r="P41" s="7">
        <v>7364</v>
      </c>
      <c r="R41" s="8"/>
      <c r="S41" s="9"/>
      <c r="T41" s="10"/>
    </row>
    <row r="42" spans="2:20" x14ac:dyDescent="0.35">
      <c r="B42" s="11" t="s">
        <v>24</v>
      </c>
      <c r="C42" s="4">
        <v>11.737195699999992</v>
      </c>
      <c r="D42" s="7">
        <v>1480</v>
      </c>
      <c r="F42" s="8"/>
      <c r="G42" s="9"/>
      <c r="H42" s="10"/>
      <c r="N42" s="11" t="s">
        <v>24</v>
      </c>
      <c r="O42" s="4">
        <v>24.310134439999995</v>
      </c>
      <c r="P42" s="7">
        <v>2955</v>
      </c>
      <c r="R42" s="8"/>
      <c r="S42" s="9"/>
      <c r="T42" s="10"/>
    </row>
    <row r="43" spans="2:20" x14ac:dyDescent="0.35">
      <c r="B43" s="11" t="s">
        <v>27</v>
      </c>
      <c r="C43" s="4">
        <v>4.5614702699999992</v>
      </c>
      <c r="D43" s="7">
        <v>916</v>
      </c>
      <c r="F43" s="8"/>
      <c r="G43" s="9"/>
      <c r="H43" s="10"/>
      <c r="N43" s="11" t="s">
        <v>27</v>
      </c>
      <c r="O43" s="4">
        <v>7.9045392300000046</v>
      </c>
      <c r="P43" s="7">
        <v>1607</v>
      </c>
      <c r="R43" s="8"/>
      <c r="S43" s="9"/>
      <c r="T43" s="10"/>
    </row>
    <row r="44" spans="2:20" x14ac:dyDescent="0.35">
      <c r="B44" s="11" t="s">
        <v>25</v>
      </c>
      <c r="C44" s="4">
        <v>4.274130529999999</v>
      </c>
      <c r="D44" s="7">
        <v>894</v>
      </c>
      <c r="F44" s="8"/>
      <c r="G44" s="9"/>
      <c r="H44" s="10"/>
      <c r="N44" s="11" t="s">
        <v>25</v>
      </c>
      <c r="O44" s="4">
        <v>6.4342386800000009</v>
      </c>
      <c r="P44" s="7">
        <v>1585</v>
      </c>
      <c r="R44" s="8"/>
      <c r="S44" s="9"/>
      <c r="T44" s="10"/>
    </row>
    <row r="45" spans="2:20" x14ac:dyDescent="0.35">
      <c r="B45" s="11" t="s">
        <v>26</v>
      </c>
      <c r="C45" s="4">
        <v>2.89708955</v>
      </c>
      <c r="D45" s="7">
        <v>554</v>
      </c>
      <c r="F45" s="8"/>
      <c r="G45" s="9"/>
      <c r="H45" s="10"/>
      <c r="N45" s="11" t="s">
        <v>26</v>
      </c>
      <c r="O45" s="4">
        <v>4.7386015499999985</v>
      </c>
      <c r="P45" s="7">
        <v>1003</v>
      </c>
      <c r="R45" s="8"/>
      <c r="S45" s="9"/>
      <c r="T45" s="10"/>
    </row>
    <row r="46" spans="2:20" x14ac:dyDescent="0.35">
      <c r="B46" s="11" t="s">
        <v>28</v>
      </c>
      <c r="C46" s="4">
        <v>2.8494687800000005</v>
      </c>
      <c r="D46" s="7">
        <v>861</v>
      </c>
      <c r="F46" s="8"/>
      <c r="G46" s="9"/>
      <c r="H46" s="10"/>
      <c r="N46" s="11" t="s">
        <v>28</v>
      </c>
      <c r="O46" s="4">
        <v>3.7695328399999988</v>
      </c>
      <c r="P46" s="7">
        <v>1395</v>
      </c>
      <c r="R46" s="8"/>
      <c r="S46" s="9"/>
      <c r="T46" s="10"/>
    </row>
    <row r="47" spans="2:20" x14ac:dyDescent="0.35">
      <c r="B47" s="11" t="s">
        <v>30</v>
      </c>
      <c r="C47" s="4">
        <v>2.4052264000000001</v>
      </c>
      <c r="D47" s="7">
        <v>709</v>
      </c>
      <c r="F47" s="8"/>
      <c r="G47" s="9"/>
      <c r="H47" s="10"/>
      <c r="N47" s="11" t="s">
        <v>30</v>
      </c>
      <c r="O47" s="4">
        <v>3.4219822899999968</v>
      </c>
      <c r="P47" s="7">
        <v>1119</v>
      </c>
      <c r="R47" s="8"/>
      <c r="S47" s="9"/>
      <c r="T47" s="10"/>
    </row>
    <row r="48" spans="2:20" x14ac:dyDescent="0.35">
      <c r="B48" s="11" t="s">
        <v>29</v>
      </c>
      <c r="C48" s="4">
        <v>1.8867572799999999</v>
      </c>
      <c r="D48" s="7">
        <v>569</v>
      </c>
      <c r="F48" s="8"/>
      <c r="G48" s="9"/>
      <c r="H48" s="10"/>
      <c r="N48" s="11" t="s">
        <v>29</v>
      </c>
      <c r="O48" s="4">
        <v>2.6467484399999992</v>
      </c>
      <c r="P48" s="7">
        <v>991</v>
      </c>
      <c r="R48" s="8"/>
      <c r="S48" s="9"/>
      <c r="T48" s="10"/>
    </row>
    <row r="49" spans="2:20" x14ac:dyDescent="0.35">
      <c r="B49" s="11" t="s">
        <v>31</v>
      </c>
      <c r="C49" s="4">
        <v>1.5942436199999999</v>
      </c>
      <c r="D49" s="7">
        <v>403</v>
      </c>
      <c r="F49" s="8"/>
      <c r="G49" s="9"/>
      <c r="H49" s="10"/>
      <c r="N49" s="11" t="s">
        <v>31</v>
      </c>
      <c r="O49" s="4">
        <v>2.0425960399999989</v>
      </c>
      <c r="P49" s="7">
        <v>651</v>
      </c>
      <c r="R49" s="8"/>
      <c r="S49" s="9"/>
      <c r="T49" s="10"/>
    </row>
    <row r="50" spans="2:20" x14ac:dyDescent="0.35">
      <c r="B50" s="11" t="s">
        <v>36</v>
      </c>
      <c r="C50" s="4">
        <v>1.57425967</v>
      </c>
      <c r="D50" s="7">
        <v>423</v>
      </c>
      <c r="N50" s="11" t="s">
        <v>35</v>
      </c>
      <c r="O50" s="4">
        <v>1.9150770999999982</v>
      </c>
      <c r="P50" s="7">
        <v>909</v>
      </c>
      <c r="R50" s="8"/>
      <c r="S50" s="9"/>
      <c r="T50" s="10"/>
    </row>
    <row r="51" spans="2:20" x14ac:dyDescent="0.35">
      <c r="B51" s="11" t="s">
        <v>35</v>
      </c>
      <c r="C51" s="4">
        <v>1.5230756799999996</v>
      </c>
      <c r="D51" s="7">
        <v>595</v>
      </c>
      <c r="N51" s="11" t="s">
        <v>36</v>
      </c>
      <c r="O51" s="4">
        <v>1.8551509600000005</v>
      </c>
      <c r="P51" s="7">
        <v>616</v>
      </c>
      <c r="R51" s="8"/>
      <c r="S51" s="9"/>
      <c r="T51" s="10"/>
    </row>
    <row r="52" spans="2:20" x14ac:dyDescent="0.35">
      <c r="B52" s="11" t="s">
        <v>32</v>
      </c>
      <c r="C52" s="4">
        <v>1.29560977</v>
      </c>
      <c r="D52" s="7">
        <v>381</v>
      </c>
      <c r="N52" s="11" t="s">
        <v>32</v>
      </c>
      <c r="O52" s="4">
        <v>1.6625502699999997</v>
      </c>
      <c r="P52" s="7">
        <v>625</v>
      </c>
    </row>
    <row r="53" spans="2:20" x14ac:dyDescent="0.35">
      <c r="B53" s="11" t="s">
        <v>33</v>
      </c>
      <c r="C53" s="4">
        <v>1.0900489099999999</v>
      </c>
      <c r="D53" s="7">
        <v>387</v>
      </c>
      <c r="N53" s="11" t="s">
        <v>33</v>
      </c>
      <c r="O53" s="4">
        <v>1.5242148699999996</v>
      </c>
      <c r="P53" s="7">
        <v>658</v>
      </c>
    </row>
    <row r="54" spans="2:20" x14ac:dyDescent="0.35">
      <c r="B54" s="11" t="s">
        <v>34</v>
      </c>
      <c r="C54" s="4">
        <v>0.76940712</v>
      </c>
      <c r="D54" s="7">
        <v>265</v>
      </c>
      <c r="N54" s="11" t="s">
        <v>34</v>
      </c>
      <c r="O54" s="4">
        <v>1.2183333599999997</v>
      </c>
      <c r="P54" s="7">
        <v>457</v>
      </c>
    </row>
    <row r="55" spans="2:20" ht="15" thickBot="1" x14ac:dyDescent="0.4">
      <c r="B55" s="15" t="s">
        <v>4</v>
      </c>
      <c r="C55" s="16">
        <f>SUM(C41:C54)</f>
        <v>68.305856359999993</v>
      </c>
      <c r="D55" s="17">
        <f>SUM(D41:D54)</f>
        <v>12180</v>
      </c>
      <c r="N55" s="15" t="s">
        <v>4</v>
      </c>
      <c r="O55" s="16">
        <f>SUM(O41:O54)</f>
        <v>120.01685628000003</v>
      </c>
      <c r="P55" s="17">
        <f>SUM(P41:P54)</f>
        <v>21935</v>
      </c>
    </row>
    <row r="56" spans="2:20" x14ac:dyDescent="0.35">
      <c r="N56" s="42" t="s">
        <v>48</v>
      </c>
    </row>
  </sheetData>
  <mergeCells count="6">
    <mergeCell ref="C5:D5"/>
    <mergeCell ref="O5:P5"/>
    <mergeCell ref="C22:D22"/>
    <mergeCell ref="O22:P22"/>
    <mergeCell ref="C39:D39"/>
    <mergeCell ref="O39:P39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BANDESAL 2DO. PISO</vt:lpstr>
      <vt:lpstr>FONDO DE DESARROLLO ECONÓMICO</vt:lpstr>
      <vt:lpstr>CRÉDITO DIRECTO</vt:lpstr>
      <vt:lpstr>FONDO SALVADOREÑO DE GARANTÍAS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Ríos</dc:creator>
  <cp:lastModifiedBy>Oscar Martinez</cp:lastModifiedBy>
  <dcterms:created xsi:type="dcterms:W3CDTF">2018-05-16T19:09:38Z</dcterms:created>
  <dcterms:modified xsi:type="dcterms:W3CDTF">2022-01-17T16:01:40Z</dcterms:modified>
</cp:coreProperties>
</file>