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Evidencias ficha\"/>
    </mc:Choice>
  </mc:AlternateContent>
  <bookViews>
    <workbookView xWindow="0" yWindow="0" windowWidth="19170" windowHeight="7680"/>
  </bookViews>
  <sheets>
    <sheet name="Linea 0101" sheetId="26" r:id="rId1"/>
    <sheet name="Linea 0102" sheetId="27" r:id="rId2"/>
    <sheet name="Linea 0201" sheetId="28" r:id="rId3"/>
  </sheets>
  <definedNames>
    <definedName name="_xlnm.Print_Titles" localSheetId="0">'Linea 0101'!$1:$3</definedName>
    <definedName name="_xlnm.Print_Titles" localSheetId="1">'Linea 0102'!$1:$3</definedName>
    <definedName name="_xlnm.Print_Titles" localSheetId="2">'Linea 0201'!$1:$3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28" l="1"/>
  <c r="F35" i="28"/>
  <c r="J28" i="28"/>
  <c r="I40" i="28"/>
  <c r="H29" i="28"/>
  <c r="F33" i="28"/>
  <c r="E33" i="28"/>
  <c r="D33" i="28"/>
  <c r="C39" i="27"/>
  <c r="C36" i="27"/>
  <c r="C19" i="27"/>
  <c r="C28" i="27"/>
  <c r="C35" i="27"/>
  <c r="J55" i="27"/>
  <c r="J56" i="27"/>
  <c r="J57" i="27"/>
  <c r="J58" i="27"/>
  <c r="J59" i="27"/>
  <c r="J54" i="27"/>
  <c r="I32" i="27"/>
  <c r="E49" i="27"/>
  <c r="C30" i="26"/>
  <c r="D25" i="26" l="1"/>
  <c r="D45" i="26" s="1"/>
  <c r="C45" i="26"/>
  <c r="D34" i="26"/>
  <c r="D35" i="26"/>
  <c r="D36" i="26"/>
  <c r="D37" i="26"/>
  <c r="D38" i="26"/>
  <c r="D39" i="26"/>
  <c r="D31" i="26"/>
  <c r="D32" i="26"/>
  <c r="D33" i="26"/>
  <c r="D30" i="26"/>
  <c r="C25" i="26"/>
  <c r="J36" i="27" l="1"/>
  <c r="K39" i="28"/>
  <c r="K40" i="28"/>
  <c r="K38" i="28"/>
  <c r="K35" i="28"/>
  <c r="K36" i="28"/>
  <c r="K34" i="28"/>
  <c r="K23" i="28"/>
  <c r="K24" i="28"/>
  <c r="K25" i="28"/>
  <c r="K26" i="28"/>
  <c r="K27" i="28"/>
  <c r="K28" i="28"/>
  <c r="K29" i="28"/>
  <c r="K30" i="28"/>
  <c r="K31" i="28"/>
  <c r="K32" i="28"/>
  <c r="K22" i="28"/>
  <c r="C21" i="28"/>
  <c r="C41" i="28" s="1"/>
  <c r="C56" i="28" s="1"/>
  <c r="F21" i="28" l="1"/>
  <c r="F56" i="28" l="1"/>
  <c r="E21" i="28"/>
  <c r="E41" i="28" s="1"/>
  <c r="E56" i="28" s="1"/>
  <c r="D25" i="27" l="1"/>
  <c r="D45" i="27" s="1"/>
  <c r="D61" i="27" s="1"/>
  <c r="K8" i="28" l="1"/>
  <c r="K9" i="28"/>
  <c r="K10" i="28"/>
  <c r="K11" i="28"/>
  <c r="K12" i="28"/>
  <c r="K13" i="28"/>
  <c r="K15" i="28"/>
  <c r="K16" i="28"/>
  <c r="K17" i="28"/>
  <c r="K18" i="28"/>
  <c r="K19" i="28"/>
  <c r="K7" i="28"/>
  <c r="C37" i="26" l="1"/>
  <c r="C60" i="26" l="1"/>
  <c r="D60" i="26" l="1"/>
  <c r="K51" i="28" l="1"/>
  <c r="K52" i="28"/>
  <c r="K53" i="28"/>
  <c r="K54" i="28"/>
  <c r="K50" i="28"/>
  <c r="G55" i="28"/>
  <c r="H55" i="28"/>
  <c r="I55" i="28"/>
  <c r="J55" i="28"/>
  <c r="D55" i="28"/>
  <c r="G43" i="28"/>
  <c r="H43" i="28"/>
  <c r="I43" i="28"/>
  <c r="J43" i="28"/>
  <c r="K43" i="28"/>
  <c r="D43" i="28"/>
  <c r="G37" i="28"/>
  <c r="H37" i="28"/>
  <c r="I37" i="28"/>
  <c r="J37" i="28"/>
  <c r="D37" i="28"/>
  <c r="G33" i="28"/>
  <c r="H33" i="28"/>
  <c r="I33" i="28"/>
  <c r="J33" i="28"/>
  <c r="G21" i="28"/>
  <c r="H21" i="28"/>
  <c r="I21" i="28"/>
  <c r="J21" i="28"/>
  <c r="D21" i="28"/>
  <c r="G6" i="28"/>
  <c r="H6" i="28"/>
  <c r="I6" i="28"/>
  <c r="J6" i="28"/>
  <c r="D6" i="28"/>
  <c r="H6" i="27"/>
  <c r="E60" i="27"/>
  <c r="F60" i="27"/>
  <c r="G60" i="27"/>
  <c r="H60" i="27"/>
  <c r="I60" i="27"/>
  <c r="J60" i="27"/>
  <c r="C60" i="27"/>
  <c r="J49" i="27"/>
  <c r="J50" i="27"/>
  <c r="J51" i="27"/>
  <c r="J48" i="27"/>
  <c r="E47" i="27"/>
  <c r="E52" i="27" s="1"/>
  <c r="F47" i="27"/>
  <c r="F52" i="27" s="1"/>
  <c r="G47" i="27"/>
  <c r="G52" i="27" s="1"/>
  <c r="H47" i="27"/>
  <c r="H52" i="27" s="1"/>
  <c r="I47" i="27"/>
  <c r="I52" i="27" s="1"/>
  <c r="J43" i="27"/>
  <c r="J44" i="27"/>
  <c r="J42" i="27"/>
  <c r="E41" i="27"/>
  <c r="F41" i="27"/>
  <c r="G41" i="27"/>
  <c r="H41" i="27"/>
  <c r="I41" i="27"/>
  <c r="C41" i="27"/>
  <c r="J39" i="27"/>
  <c r="J40" i="27"/>
  <c r="J38" i="27"/>
  <c r="E37" i="27"/>
  <c r="F37" i="27"/>
  <c r="G37" i="27"/>
  <c r="H37" i="27"/>
  <c r="I37" i="27"/>
  <c r="C37" i="27"/>
  <c r="J27" i="27"/>
  <c r="J28" i="27"/>
  <c r="J29" i="27"/>
  <c r="J30" i="27"/>
  <c r="J31" i="27"/>
  <c r="J32" i="27"/>
  <c r="J33" i="27"/>
  <c r="J34" i="27"/>
  <c r="J35" i="27"/>
  <c r="E25" i="27"/>
  <c r="F25" i="27"/>
  <c r="G25" i="27"/>
  <c r="H25" i="27"/>
  <c r="I25" i="27"/>
  <c r="J22" i="27"/>
  <c r="J23" i="27"/>
  <c r="J24" i="27"/>
  <c r="J21" i="27"/>
  <c r="E20" i="27"/>
  <c r="F20" i="27"/>
  <c r="G20" i="27"/>
  <c r="H20" i="27"/>
  <c r="I20" i="27"/>
  <c r="E6" i="27"/>
  <c r="F6" i="27"/>
  <c r="G6" i="27"/>
  <c r="I6" i="27"/>
  <c r="C6" i="27"/>
  <c r="J8" i="27"/>
  <c r="J9" i="27"/>
  <c r="J10" i="27"/>
  <c r="J11" i="27"/>
  <c r="J12" i="27"/>
  <c r="J13" i="27"/>
  <c r="J14" i="27"/>
  <c r="J15" i="27"/>
  <c r="J16" i="27"/>
  <c r="J17" i="27"/>
  <c r="J18" i="27"/>
  <c r="J19" i="27"/>
  <c r="J7" i="27"/>
  <c r="G45" i="27" l="1"/>
  <c r="G61" i="27" s="1"/>
  <c r="H45" i="27"/>
  <c r="H61" i="27" s="1"/>
  <c r="I41" i="28"/>
  <c r="I56" i="28" s="1"/>
  <c r="H41" i="28"/>
  <c r="H56" i="28" s="1"/>
  <c r="K55" i="28"/>
  <c r="K6" i="28"/>
  <c r="J41" i="27"/>
  <c r="J37" i="27"/>
  <c r="E45" i="27"/>
  <c r="E61" i="27" s="1"/>
  <c r="J47" i="27"/>
  <c r="J52" i="27" s="1"/>
  <c r="J20" i="27"/>
  <c r="F45" i="27"/>
  <c r="F61" i="27" s="1"/>
  <c r="J6" i="27"/>
  <c r="J41" i="28"/>
  <c r="J56" i="28" s="1"/>
  <c r="K33" i="28"/>
  <c r="K37" i="28"/>
  <c r="K21" i="28"/>
  <c r="I45" i="27"/>
  <c r="I61" i="27" s="1"/>
  <c r="K41" i="28" l="1"/>
  <c r="C47" i="27" l="1"/>
  <c r="C52" i="27" s="1"/>
  <c r="C20" i="27"/>
  <c r="C26" i="27"/>
  <c r="C25" i="27" l="1"/>
  <c r="C45" i="27" s="1"/>
  <c r="C61" i="27" s="1"/>
  <c r="J26" i="27"/>
  <c r="J25" i="27" s="1"/>
  <c r="J45" i="27" s="1"/>
  <c r="G41" i="28"/>
  <c r="G56" i="28" s="1"/>
  <c r="J61" i="27" l="1"/>
  <c r="D41" i="28"/>
  <c r="D56" i="28" s="1"/>
  <c r="K56" i="28" l="1"/>
</calcChain>
</file>

<file path=xl/sharedStrings.xml><?xml version="1.0" encoding="utf-8"?>
<sst xmlns="http://schemas.openxmlformats.org/spreadsheetml/2006/main" count="204" uniqueCount="81">
  <si>
    <t>ADQUISICIONES DE BIENES Y SERVICIOS</t>
  </si>
  <si>
    <t xml:space="preserve">Bienes de uso y consumo </t>
  </si>
  <si>
    <t>Productos alimenticios para personas</t>
  </si>
  <si>
    <t>Productos textiles y vestuarios</t>
  </si>
  <si>
    <t>Productos de papel y carton</t>
  </si>
  <si>
    <t>Llantas y neumàticos</t>
  </si>
  <si>
    <t>Combustibles y lubricantes</t>
  </si>
  <si>
    <t>Materiales de oficina</t>
  </si>
  <si>
    <t>Materiales informàticos</t>
  </si>
  <si>
    <t>Libros, textos, ùtiles de enseñanza</t>
  </si>
  <si>
    <t>Bienes de uso y consumo diverso</t>
  </si>
  <si>
    <t>Servicios Basicos</t>
  </si>
  <si>
    <t>Servicios de energia elèctrica</t>
  </si>
  <si>
    <t>Servicios de telecomunicaciones</t>
  </si>
  <si>
    <t>Servicios generales y arrendamientos</t>
  </si>
  <si>
    <t>Mtto. Y reparaciones de bienes muebles</t>
  </si>
  <si>
    <t>Mtto. Y reparaciones de vehiculos</t>
  </si>
  <si>
    <t>Mtto. Y reparaciones de bienes inmuebles</t>
  </si>
  <si>
    <t>Servicios de publicidad</t>
  </si>
  <si>
    <t>Servicios de vigilancia</t>
  </si>
  <si>
    <t>Servicios de alimentaciòn</t>
  </si>
  <si>
    <t>Impresiones, publicaciones y reproducciones</t>
  </si>
  <si>
    <t>Arrendamiento de bienes inmuebles</t>
  </si>
  <si>
    <t>Pasajes y viàticos</t>
  </si>
  <si>
    <t>Viàticos por comision interna</t>
  </si>
  <si>
    <t>Consultorias, estudios e investigaciones</t>
  </si>
  <si>
    <t>Servicios de capacitacion</t>
  </si>
  <si>
    <t>Desarrollos Informaticos</t>
  </si>
  <si>
    <t>Consultorias, estudios e investigaciones Diversas</t>
  </si>
  <si>
    <t>GASTOS FINANCIEROS Y OTROS</t>
  </si>
  <si>
    <t>TOTAL RUBRO 55</t>
  </si>
  <si>
    <t>INVERSION EN ACTIVOS FIJOS</t>
  </si>
  <si>
    <t>TOTAL RUBRO 61</t>
  </si>
  <si>
    <t>TOTAL RUBRO 54</t>
  </si>
  <si>
    <t>Seguros, comisiones y gastos bancarios</t>
  </si>
  <si>
    <t>Primas y gastos de seguros de personas</t>
  </si>
  <si>
    <t xml:space="preserve">Primas y gastos de seguros de bienes </t>
  </si>
  <si>
    <t>Pasajes al exterior</t>
  </si>
  <si>
    <t>Viaticos por comision externa</t>
  </si>
  <si>
    <t>Materiales electricos</t>
  </si>
  <si>
    <t>Servicio de agua</t>
  </si>
  <si>
    <t>Impuestos, Tasas y Derechos Diversos</t>
  </si>
  <si>
    <t>Maquinaria y Equipo</t>
  </si>
  <si>
    <t>Derechos de Propiedad Intelectual</t>
  </si>
  <si>
    <t>TOTAL</t>
  </si>
  <si>
    <t>Productos Farmaceuticos y Medicinales</t>
  </si>
  <si>
    <t>Herramientas, Repuestos y Accesorios</t>
  </si>
  <si>
    <t>Servicios de Correos</t>
  </si>
  <si>
    <t>Transporte,Flete y Almacenamiento</t>
  </si>
  <si>
    <t>Arrendamiento de bienes Muebles</t>
  </si>
  <si>
    <t>Productos Quimicos</t>
  </si>
  <si>
    <t>Mobiliario</t>
  </si>
  <si>
    <t>Equipo Informaticos</t>
  </si>
  <si>
    <t>Bienes Muebles Diversos</t>
  </si>
  <si>
    <t>Comisiones y Gastos Bancarios</t>
  </si>
  <si>
    <t xml:space="preserve">              </t>
  </si>
  <si>
    <t>COMUNICACIONES</t>
  </si>
  <si>
    <t>DISTRIBUCION POR ESPECIFICOS</t>
  </si>
  <si>
    <t>LINEA:0101 DIRECCIÓN SUPERIOR</t>
  </si>
  <si>
    <t>OBJETO ESPECIFICO</t>
  </si>
  <si>
    <t>CONCEPTO</t>
  </si>
  <si>
    <t>LINEA:0102 ADMINISTRACIÓN Y FINANZAS</t>
  </si>
  <si>
    <t>ADMINISTRACIÓN</t>
  </si>
  <si>
    <t>RECURSOS HUMANO</t>
  </si>
  <si>
    <t>UACI</t>
  </si>
  <si>
    <t>UFI</t>
  </si>
  <si>
    <t>LINEA:0201 GESTION OPERATIVA</t>
  </si>
  <si>
    <t>FISCALIZACIÓN</t>
  </si>
  <si>
    <t>ESTUDIOS E INVESTIGACIÓN</t>
  </si>
  <si>
    <t>GESTIÓN DOCUMENTAL Y ARCHIVO</t>
  </si>
  <si>
    <t>ACCESO A LA INFORMACIÓN</t>
  </si>
  <si>
    <t xml:space="preserve"> </t>
  </si>
  <si>
    <t>PROTECCIÓN DE DATOS PERSONALES</t>
  </si>
  <si>
    <t>CUMPLIMIENTO</t>
  </si>
  <si>
    <t>PROYECTO PRESUPUESTO 2019</t>
  </si>
  <si>
    <t>INFORMATICA</t>
  </si>
  <si>
    <t>CAPACITACIÓN</t>
  </si>
  <si>
    <t>COMITES</t>
  </si>
  <si>
    <t xml:space="preserve">JURIDICO </t>
  </si>
  <si>
    <t>DERECHO DE ACCESO  A LA INFORMACIÓN</t>
  </si>
  <si>
    <t>Vehiculos de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</si>
</sst>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name val="Calibri"/>
      <family val="2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44" fontId="0" fillId="0" borderId="0" xfId="0" applyNumberFormat="1"/>
    <xf numFmtId="0" fontId="2" fillId="0" borderId="0" xfId="0" applyFont="1"/>
    <xf numFmtId="44" fontId="2" fillId="0" borderId="0" xfId="1" applyFont="1" applyFill="1" applyBorder="1"/>
    <xf numFmtId="44" fontId="4" fillId="0" borderId="0" xfId="0" applyNumberFormat="1" applyFont="1"/>
    <xf numFmtId="0" fontId="6" fillId="0" borderId="0" xfId="0" applyFont="1"/>
    <xf numFmtId="0" fontId="5" fillId="0" borderId="4" xfId="0" applyFont="1" applyFill="1" applyBorder="1"/>
    <xf numFmtId="0" fontId="7" fillId="0" borderId="4" xfId="0" applyFont="1" applyFill="1" applyBorder="1"/>
    <xf numFmtId="0" fontId="7" fillId="0" borderId="7" xfId="0" applyFont="1" applyFill="1" applyBorder="1"/>
    <xf numFmtId="44" fontId="6" fillId="0" borderId="7" xfId="1" applyFont="1" applyBorder="1"/>
    <xf numFmtId="0" fontId="7" fillId="0" borderId="5" xfId="0" applyFont="1" applyFill="1" applyBorder="1"/>
    <xf numFmtId="0" fontId="7" fillId="3" borderId="4" xfId="0" applyFont="1" applyFill="1" applyBorder="1"/>
    <xf numFmtId="0" fontId="7" fillId="0" borderId="5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0" fontId="5" fillId="3" borderId="7" xfId="0" applyFont="1" applyFill="1" applyBorder="1"/>
    <xf numFmtId="0" fontId="5" fillId="0" borderId="7" xfId="0" applyFont="1" applyFill="1" applyBorder="1" applyAlignment="1">
      <alignment wrapText="1"/>
    </xf>
    <xf numFmtId="0" fontId="7" fillId="0" borderId="14" xfId="0" applyFont="1" applyFill="1" applyBorder="1"/>
    <xf numFmtId="0" fontId="7" fillId="0" borderId="15" xfId="0" applyFont="1" applyFill="1" applyBorder="1" applyAlignment="1">
      <alignment wrapText="1"/>
    </xf>
    <xf numFmtId="0" fontId="5" fillId="0" borderId="9" xfId="0" applyFont="1" applyFill="1" applyBorder="1"/>
    <xf numFmtId="0" fontId="5" fillId="0" borderId="10" xfId="0" applyFont="1" applyFill="1" applyBorder="1"/>
    <xf numFmtId="0" fontId="7" fillId="0" borderId="9" xfId="0" applyFont="1" applyFill="1" applyBorder="1"/>
    <xf numFmtId="0" fontId="7" fillId="0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10" fillId="0" borderId="0" xfId="0" applyFont="1"/>
    <xf numFmtId="44" fontId="5" fillId="0" borderId="0" xfId="0" applyNumberFormat="1" applyFont="1" applyFill="1" applyBorder="1"/>
    <xf numFmtId="0" fontId="9" fillId="0" borderId="0" xfId="0" applyFont="1" applyFill="1" applyBorder="1"/>
    <xf numFmtId="0" fontId="13" fillId="0" borderId="0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14" fillId="0" borderId="0" xfId="0" applyFont="1"/>
    <xf numFmtId="0" fontId="11" fillId="0" borderId="0" xfId="0" applyFont="1"/>
    <xf numFmtId="10" fontId="8" fillId="0" borderId="0" xfId="2" applyNumberFormat="1" applyFont="1"/>
    <xf numFmtId="44" fontId="14" fillId="3" borderId="7" xfId="1" applyFont="1" applyFill="1" applyBorder="1"/>
    <xf numFmtId="44" fontId="6" fillId="0" borderId="8" xfId="1" applyFont="1" applyBorder="1"/>
    <xf numFmtId="44" fontId="2" fillId="0" borderId="0" xfId="1" applyFont="1" applyAlignment="1">
      <alignment horizontal="center" vertical="top"/>
    </xf>
    <xf numFmtId="44" fontId="11" fillId="0" borderId="0" xfId="1" applyFont="1" applyAlignment="1">
      <alignment horizontal="center" vertical="top"/>
    </xf>
    <xf numFmtId="0" fontId="7" fillId="4" borderId="4" xfId="0" applyFont="1" applyFill="1" applyBorder="1"/>
    <xf numFmtId="0" fontId="5" fillId="4" borderId="7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2" borderId="5" xfId="0" applyFont="1" applyFill="1" applyBorder="1" applyAlignment="1">
      <alignment wrapText="1"/>
    </xf>
    <xf numFmtId="0" fontId="7" fillId="2" borderId="7" xfId="0" applyFont="1" applyFill="1" applyBorder="1" applyAlignment="1">
      <alignment wrapText="1"/>
    </xf>
    <xf numFmtId="0" fontId="7" fillId="2" borderId="14" xfId="0" applyFont="1" applyFill="1" applyBorder="1"/>
    <xf numFmtId="0" fontId="7" fillId="2" borderId="15" xfId="0" applyFont="1" applyFill="1" applyBorder="1" applyAlignment="1">
      <alignment wrapText="1"/>
    </xf>
    <xf numFmtId="0" fontId="0" fillId="0" borderId="0" xfId="0" applyBorder="1"/>
    <xf numFmtId="2" fontId="15" fillId="0" borderId="0" xfId="0" applyNumberFormat="1" applyFont="1" applyBorder="1"/>
    <xf numFmtId="44" fontId="15" fillId="0" borderId="0" xfId="1" applyFont="1" applyBorder="1"/>
    <xf numFmtId="44" fontId="0" fillId="0" borderId="0" xfId="0" applyNumberFormat="1" applyBorder="1"/>
    <xf numFmtId="44" fontId="12" fillId="0" borderId="0" xfId="1" applyFont="1" applyFill="1" applyBorder="1"/>
    <xf numFmtId="44" fontId="6" fillId="0" borderId="17" xfId="1" applyFont="1" applyBorder="1"/>
    <xf numFmtId="44" fontId="6" fillId="2" borderId="17" xfId="1" applyFont="1" applyFill="1" applyBorder="1"/>
    <xf numFmtId="44" fontId="14" fillId="3" borderId="17" xfId="1" applyFont="1" applyFill="1" applyBorder="1"/>
    <xf numFmtId="44" fontId="6" fillId="0" borderId="7" xfId="1" applyFont="1" applyFill="1" applyBorder="1"/>
    <xf numFmtId="0" fontId="5" fillId="0" borderId="0" xfId="0" applyFont="1" applyFill="1" applyBorder="1" applyAlignment="1">
      <alignment horizontal="left"/>
    </xf>
    <xf numFmtId="0" fontId="5" fillId="0" borderId="19" xfId="0" applyFont="1" applyFill="1" applyBorder="1" applyAlignment="1">
      <alignment wrapText="1"/>
    </xf>
    <xf numFmtId="0" fontId="7" fillId="0" borderId="8" xfId="0" applyFont="1" applyFill="1" applyBorder="1"/>
    <xf numFmtId="0" fontId="5" fillId="4" borderId="6" xfId="0" applyFont="1" applyFill="1" applyBorder="1"/>
    <xf numFmtId="0" fontId="5" fillId="2" borderId="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wrapText="1"/>
    </xf>
    <xf numFmtId="0" fontId="7" fillId="2" borderId="24" xfId="0" applyFont="1" applyFill="1" applyBorder="1"/>
    <xf numFmtId="0" fontId="7" fillId="0" borderId="24" xfId="0" applyFont="1" applyFill="1" applyBorder="1"/>
    <xf numFmtId="0" fontId="7" fillId="0" borderId="17" xfId="0" applyFont="1" applyFill="1" applyBorder="1"/>
    <xf numFmtId="0" fontId="7" fillId="2" borderId="17" xfId="0" applyFont="1" applyFill="1" applyBorder="1" applyAlignment="1">
      <alignment wrapText="1"/>
    </xf>
    <xf numFmtId="0" fontId="7" fillId="0" borderId="17" xfId="0" applyFont="1" applyFill="1" applyBorder="1" applyAlignment="1">
      <alignment wrapText="1"/>
    </xf>
    <xf numFmtId="0" fontId="5" fillId="3" borderId="17" xfId="0" applyFont="1" applyFill="1" applyBorder="1"/>
    <xf numFmtId="0" fontId="5" fillId="0" borderId="17" xfId="0" applyFont="1" applyFill="1" applyBorder="1" applyAlignment="1">
      <alignment wrapText="1"/>
    </xf>
    <xf numFmtId="0" fontId="7" fillId="2" borderId="25" xfId="0" applyFont="1" applyFill="1" applyBorder="1" applyAlignment="1">
      <alignment wrapText="1"/>
    </xf>
    <xf numFmtId="0" fontId="7" fillId="0" borderId="25" xfId="0" applyFont="1" applyFill="1" applyBorder="1" applyAlignment="1">
      <alignment wrapText="1"/>
    </xf>
    <xf numFmtId="0" fontId="5" fillId="0" borderId="26" xfId="0" applyFont="1" applyFill="1" applyBorder="1"/>
    <xf numFmtId="0" fontId="7" fillId="0" borderId="26" xfId="0" applyFont="1" applyFill="1" applyBorder="1"/>
    <xf numFmtId="0" fontId="5" fillId="4" borderId="17" xfId="0" applyFont="1" applyFill="1" applyBorder="1"/>
    <xf numFmtId="44" fontId="7" fillId="0" borderId="5" xfId="1" applyFont="1" applyFill="1" applyBorder="1"/>
    <xf numFmtId="44" fontId="7" fillId="2" borderId="5" xfId="1" applyFont="1" applyFill="1" applyBorder="1"/>
    <xf numFmtId="44" fontId="7" fillId="2" borderId="5" xfId="1" applyFont="1" applyFill="1" applyBorder="1" applyAlignment="1">
      <alignment wrapText="1"/>
    </xf>
    <xf numFmtId="44" fontId="7" fillId="0" borderId="5" xfId="1" applyFont="1" applyFill="1" applyBorder="1" applyAlignment="1">
      <alignment wrapText="1"/>
    </xf>
    <xf numFmtId="44" fontId="7" fillId="0" borderId="7" xfId="1" applyFont="1" applyFill="1" applyBorder="1"/>
    <xf numFmtId="44" fontId="7" fillId="2" borderId="7" xfId="1" applyFont="1" applyFill="1" applyBorder="1" applyAlignment="1">
      <alignment wrapText="1"/>
    </xf>
    <xf numFmtId="44" fontId="7" fillId="0" borderId="7" xfId="1" applyFont="1" applyFill="1" applyBorder="1" applyAlignment="1">
      <alignment wrapText="1"/>
    </xf>
    <xf numFmtId="44" fontId="5" fillId="3" borderId="7" xfId="1" applyFont="1" applyFill="1" applyBorder="1"/>
    <xf numFmtId="44" fontId="5" fillId="0" borderId="7" xfId="1" applyFont="1" applyFill="1" applyBorder="1" applyAlignment="1">
      <alignment wrapText="1"/>
    </xf>
    <xf numFmtId="44" fontId="7" fillId="2" borderId="15" xfId="1" applyFont="1" applyFill="1" applyBorder="1" applyAlignment="1">
      <alignment wrapText="1"/>
    </xf>
    <xf numFmtId="44" fontId="7" fillId="0" borderId="15" xfId="1" applyFont="1" applyFill="1" applyBorder="1" applyAlignment="1">
      <alignment wrapText="1"/>
    </xf>
    <xf numFmtId="44" fontId="5" fillId="0" borderId="10" xfId="1" applyFont="1" applyFill="1" applyBorder="1"/>
    <xf numFmtId="44" fontId="7" fillId="0" borderId="10" xfId="1" applyFont="1" applyFill="1" applyBorder="1"/>
    <xf numFmtId="44" fontId="7" fillId="0" borderId="8" xfId="1" applyFont="1" applyFill="1" applyBorder="1"/>
    <xf numFmtId="44" fontId="5" fillId="4" borderId="6" xfId="1" applyFont="1" applyFill="1" applyBorder="1"/>
    <xf numFmtId="44" fontId="5" fillId="4" borderId="17" xfId="1" applyFont="1" applyFill="1" applyBorder="1"/>
    <xf numFmtId="44" fontId="5" fillId="3" borderId="13" xfId="1" applyFont="1" applyFill="1" applyBorder="1"/>
    <xf numFmtId="44" fontId="5" fillId="3" borderId="18" xfId="1" applyFont="1" applyFill="1" applyBorder="1"/>
    <xf numFmtId="44" fontId="7" fillId="2" borderId="5" xfId="0" applyNumberFormat="1" applyFont="1" applyFill="1" applyBorder="1"/>
    <xf numFmtId="44" fontId="7" fillId="2" borderId="5" xfId="0" applyNumberFormat="1" applyFont="1" applyFill="1" applyBorder="1" applyAlignment="1">
      <alignment wrapText="1"/>
    </xf>
    <xf numFmtId="44" fontId="5" fillId="3" borderId="7" xfId="0" applyNumberFormat="1" applyFont="1" applyFill="1" applyBorder="1"/>
    <xf numFmtId="44" fontId="16" fillId="0" borderId="7" xfId="1" applyFont="1" applyFill="1" applyBorder="1" applyAlignment="1">
      <alignment wrapText="1"/>
    </xf>
    <xf numFmtId="44" fontId="7" fillId="2" borderId="17" xfId="0" applyNumberFormat="1" applyFont="1" applyFill="1" applyBorder="1"/>
    <xf numFmtId="44" fontId="7" fillId="2" borderId="17" xfId="0" applyNumberFormat="1" applyFont="1" applyFill="1" applyBorder="1" applyAlignment="1">
      <alignment wrapText="1"/>
    </xf>
    <xf numFmtId="44" fontId="7" fillId="2" borderId="17" xfId="1" applyFont="1" applyFill="1" applyBorder="1"/>
    <xf numFmtId="44" fontId="7" fillId="2" borderId="17" xfId="1" applyFont="1" applyFill="1" applyBorder="1" applyAlignment="1">
      <alignment wrapText="1"/>
    </xf>
    <xf numFmtId="44" fontId="5" fillId="3" borderId="17" xfId="0" applyNumberFormat="1" applyFont="1" applyFill="1" applyBorder="1"/>
    <xf numFmtId="44" fontId="7" fillId="2" borderId="25" xfId="1" applyFont="1" applyFill="1" applyBorder="1" applyAlignment="1">
      <alignment wrapText="1"/>
    </xf>
    <xf numFmtId="44" fontId="7" fillId="0" borderId="24" xfId="1" applyFont="1" applyFill="1" applyBorder="1" applyAlignment="1">
      <alignment wrapText="1"/>
    </xf>
    <xf numFmtId="44" fontId="7" fillId="0" borderId="24" xfId="0" applyNumberFormat="1" applyFont="1" applyFill="1" applyBorder="1"/>
    <xf numFmtId="44" fontId="5" fillId="3" borderId="13" xfId="0" applyNumberFormat="1" applyFont="1" applyFill="1" applyBorder="1"/>
    <xf numFmtId="44" fontId="5" fillId="3" borderId="18" xfId="0" applyNumberFormat="1" applyFont="1" applyFill="1" applyBorder="1"/>
    <xf numFmtId="44" fontId="9" fillId="0" borderId="0" xfId="1" applyFont="1" applyFill="1" applyBorder="1"/>
    <xf numFmtId="44" fontId="5" fillId="0" borderId="0" xfId="1" applyFont="1" applyFill="1" applyBorder="1"/>
    <xf numFmtId="44" fontId="17" fillId="0" borderId="0" xfId="1" applyFont="1" applyFill="1" applyBorder="1"/>
    <xf numFmtId="44" fontId="18" fillId="0" borderId="0" xfId="1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4" fontId="3" fillId="0" borderId="0" xfId="0" applyNumberFormat="1" applyFont="1" applyAlignment="1">
      <alignment horizontal="center"/>
    </xf>
    <xf numFmtId="44" fontId="3" fillId="0" borderId="0" xfId="1" applyFont="1" applyAlignment="1">
      <alignment horizontal="center"/>
    </xf>
    <xf numFmtId="44" fontId="7" fillId="2" borderId="24" xfId="1" applyFont="1" applyFill="1" applyBorder="1"/>
    <xf numFmtId="44" fontId="7" fillId="2" borderId="24" xfId="1" applyFont="1" applyFill="1" applyBorder="1" applyAlignment="1">
      <alignment wrapText="1"/>
    </xf>
    <xf numFmtId="44" fontId="5" fillId="3" borderId="17" xfId="1" applyFont="1" applyFill="1" applyBorder="1"/>
    <xf numFmtId="49" fontId="2" fillId="0" borderId="0" xfId="0" applyNumberFormat="1" applyFont="1" applyAlignment="1">
      <alignment horizontal="left" vertical="justify" wrapText="1" readingOrder="1"/>
    </xf>
    <xf numFmtId="0" fontId="0" fillId="0" borderId="0" xfId="0" applyFont="1" applyAlignment="1">
      <alignment horizontal="left" vertical="justify" wrapText="1" readingOrder="1"/>
    </xf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9" fillId="0" borderId="20" xfId="0" applyFont="1" applyFill="1" applyBorder="1" applyAlignment="1">
      <alignment horizontal="center" vertical="justify" wrapText="1" readingOrder="1"/>
    </xf>
    <xf numFmtId="0" fontId="9" fillId="0" borderId="21" xfId="0" applyFont="1" applyFill="1" applyBorder="1" applyAlignment="1">
      <alignment horizontal="center" vertical="justify" wrapText="1" readingOrder="1"/>
    </xf>
    <xf numFmtId="0" fontId="0" fillId="0" borderId="22" xfId="0" applyBorder="1" applyAlignment="1">
      <alignment horizontal="center" vertical="justify" wrapText="1" readingOrder="1"/>
    </xf>
    <xf numFmtId="0" fontId="0" fillId="0" borderId="21" xfId="0" applyBorder="1" applyAlignment="1">
      <alignment horizontal="center" vertical="justify" wrapText="1" readingOrder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topLeftCell="A49" workbookViewId="0">
      <selection activeCell="D64" sqref="D64"/>
    </sheetView>
  </sheetViews>
  <sheetFormatPr baseColWidth="10" defaultRowHeight="15" x14ac:dyDescent="0.25"/>
  <cols>
    <col min="1" max="1" width="10.28515625" customWidth="1"/>
    <col min="2" max="2" width="35.5703125" customWidth="1"/>
    <col min="3" max="3" width="15.85546875" customWidth="1"/>
    <col min="4" max="4" width="17" customWidth="1"/>
    <col min="5" max="5" width="13.5703125" bestFit="1" customWidth="1"/>
  </cols>
  <sheetData>
    <row r="1" spans="1:5" x14ac:dyDescent="0.25">
      <c r="A1" s="120" t="s">
        <v>57</v>
      </c>
      <c r="B1" s="120"/>
      <c r="C1" s="120"/>
      <c r="D1" s="5"/>
    </row>
    <row r="2" spans="1:5" ht="15.75" thickBot="1" x14ac:dyDescent="0.3">
      <c r="A2" s="121" t="s">
        <v>58</v>
      </c>
      <c r="B2" s="121"/>
      <c r="C2" s="121"/>
      <c r="D2" s="5"/>
    </row>
    <row r="3" spans="1:5" ht="15.75" thickBot="1" x14ac:dyDescent="0.3">
      <c r="A3" s="122" t="s">
        <v>74</v>
      </c>
      <c r="B3" s="123"/>
      <c r="C3" s="123"/>
      <c r="D3" s="124"/>
    </row>
    <row r="4" spans="1:5" ht="25.5" x14ac:dyDescent="0.25">
      <c r="A4" s="60" t="s">
        <v>59</v>
      </c>
      <c r="B4" s="61" t="s">
        <v>60</v>
      </c>
      <c r="C4" s="58" t="s">
        <v>56</v>
      </c>
      <c r="D4" s="59" t="s">
        <v>44</v>
      </c>
    </row>
    <row r="5" spans="1:5" x14ac:dyDescent="0.25">
      <c r="A5" s="6">
        <v>54</v>
      </c>
      <c r="B5" s="55" t="s">
        <v>0</v>
      </c>
      <c r="C5" s="55"/>
      <c r="D5" s="62"/>
    </row>
    <row r="6" spans="1:5" x14ac:dyDescent="0.25">
      <c r="A6" s="39">
        <v>541</v>
      </c>
      <c r="B6" s="40" t="s">
        <v>1</v>
      </c>
      <c r="C6" s="40"/>
      <c r="D6" s="63"/>
    </row>
    <row r="7" spans="1:5" x14ac:dyDescent="0.25">
      <c r="A7" s="7">
        <v>54101</v>
      </c>
      <c r="B7" s="10" t="s">
        <v>2</v>
      </c>
      <c r="C7" s="10"/>
      <c r="D7" s="64"/>
      <c r="E7" s="1"/>
    </row>
    <row r="8" spans="1:5" x14ac:dyDescent="0.25">
      <c r="A8" s="7">
        <v>54104</v>
      </c>
      <c r="B8" s="10" t="s">
        <v>3</v>
      </c>
      <c r="C8" s="10"/>
      <c r="D8" s="64"/>
      <c r="E8" s="49"/>
    </row>
    <row r="9" spans="1:5" x14ac:dyDescent="0.25">
      <c r="A9" s="7">
        <v>54105</v>
      </c>
      <c r="B9" s="10" t="s">
        <v>4</v>
      </c>
      <c r="C9" s="10"/>
      <c r="D9" s="64"/>
      <c r="E9" s="49"/>
    </row>
    <row r="10" spans="1:5" x14ac:dyDescent="0.25">
      <c r="A10" s="7">
        <v>54107</v>
      </c>
      <c r="B10" s="10" t="s">
        <v>50</v>
      </c>
      <c r="C10" s="10"/>
      <c r="D10" s="64"/>
      <c r="E10" s="49"/>
    </row>
    <row r="11" spans="1:5" x14ac:dyDescent="0.25">
      <c r="A11" s="7">
        <v>54108</v>
      </c>
      <c r="B11" s="10" t="s">
        <v>45</v>
      </c>
      <c r="C11" s="10"/>
      <c r="D11" s="64"/>
      <c r="E11" s="45"/>
    </row>
    <row r="12" spans="1:5" x14ac:dyDescent="0.25">
      <c r="A12" s="7">
        <v>54109</v>
      </c>
      <c r="B12" s="10" t="s">
        <v>5</v>
      </c>
      <c r="C12" s="10"/>
      <c r="D12" s="64"/>
      <c r="E12" s="45"/>
    </row>
    <row r="13" spans="1:5" x14ac:dyDescent="0.25">
      <c r="A13" s="7">
        <v>54110</v>
      </c>
      <c r="B13" s="10" t="s">
        <v>6</v>
      </c>
      <c r="C13" s="10"/>
      <c r="D13" s="64"/>
      <c r="E13" s="45"/>
    </row>
    <row r="14" spans="1:5" x14ac:dyDescent="0.25">
      <c r="A14" s="7">
        <v>54114</v>
      </c>
      <c r="B14" s="10" t="s">
        <v>7</v>
      </c>
      <c r="C14" s="10"/>
      <c r="D14" s="64"/>
      <c r="E14" s="45"/>
    </row>
    <row r="15" spans="1:5" x14ac:dyDescent="0.25">
      <c r="A15" s="7">
        <v>54115</v>
      </c>
      <c r="B15" s="10" t="s">
        <v>8</v>
      </c>
      <c r="C15" s="10"/>
      <c r="D15" s="64"/>
      <c r="E15" s="49"/>
    </row>
    <row r="16" spans="1:5" x14ac:dyDescent="0.25">
      <c r="A16" s="7">
        <v>54116</v>
      </c>
      <c r="B16" s="10" t="s">
        <v>9</v>
      </c>
      <c r="C16" s="10"/>
      <c r="D16" s="64"/>
      <c r="E16" s="45"/>
    </row>
    <row r="17" spans="1:5" x14ac:dyDescent="0.25">
      <c r="A17" s="7">
        <v>54118</v>
      </c>
      <c r="B17" s="10" t="s">
        <v>46</v>
      </c>
      <c r="C17" s="10"/>
      <c r="D17" s="64"/>
      <c r="E17" s="45"/>
    </row>
    <row r="18" spans="1:5" x14ac:dyDescent="0.25">
      <c r="A18" s="7">
        <v>54119</v>
      </c>
      <c r="B18" s="10" t="s">
        <v>39</v>
      </c>
      <c r="C18" s="10"/>
      <c r="D18" s="64"/>
      <c r="E18" s="45"/>
    </row>
    <row r="19" spans="1:5" x14ac:dyDescent="0.25">
      <c r="A19" s="7">
        <v>54199</v>
      </c>
      <c r="B19" s="10" t="s">
        <v>10</v>
      </c>
      <c r="C19" s="10"/>
      <c r="D19" s="64"/>
      <c r="E19" s="46"/>
    </row>
    <row r="20" spans="1:5" x14ac:dyDescent="0.25">
      <c r="A20" s="39">
        <v>542</v>
      </c>
      <c r="B20" s="40" t="s">
        <v>11</v>
      </c>
      <c r="C20" s="40"/>
      <c r="D20" s="63"/>
      <c r="E20" s="45"/>
    </row>
    <row r="21" spans="1:5" x14ac:dyDescent="0.25">
      <c r="A21" s="7">
        <v>54201</v>
      </c>
      <c r="B21" s="10" t="s">
        <v>12</v>
      </c>
      <c r="C21" s="10"/>
      <c r="D21" s="64"/>
      <c r="E21" s="45"/>
    </row>
    <row r="22" spans="1:5" x14ac:dyDescent="0.25">
      <c r="A22" s="7">
        <v>54202</v>
      </c>
      <c r="B22" s="10" t="s">
        <v>40</v>
      </c>
      <c r="C22" s="10"/>
      <c r="D22" s="64"/>
      <c r="E22" s="45"/>
    </row>
    <row r="23" spans="1:5" x14ac:dyDescent="0.25">
      <c r="A23" s="7">
        <v>54203</v>
      </c>
      <c r="B23" s="10" t="s">
        <v>13</v>
      </c>
      <c r="C23" s="10"/>
      <c r="D23" s="64"/>
      <c r="E23" s="45"/>
    </row>
    <row r="24" spans="1:5" x14ac:dyDescent="0.25">
      <c r="A24" s="7">
        <v>54204</v>
      </c>
      <c r="B24" s="10" t="s">
        <v>47</v>
      </c>
      <c r="C24" s="10"/>
      <c r="D24" s="64"/>
      <c r="E24" s="45"/>
    </row>
    <row r="25" spans="1:5" ht="17.25" customHeight="1" x14ac:dyDescent="0.25">
      <c r="A25" s="39">
        <v>543</v>
      </c>
      <c r="B25" s="41" t="s">
        <v>14</v>
      </c>
      <c r="C25" s="77">
        <f>SUM(C26:C37)</f>
        <v>68435</v>
      </c>
      <c r="D25" s="77">
        <f>SUM(D26:D37)</f>
        <v>68435</v>
      </c>
      <c r="E25" s="45"/>
    </row>
    <row r="26" spans="1:5" ht="22.5" customHeight="1" x14ac:dyDescent="0.25">
      <c r="A26" s="7">
        <v>54301</v>
      </c>
      <c r="B26" s="12" t="s">
        <v>15</v>
      </c>
      <c r="C26" s="78"/>
      <c r="D26" s="103"/>
      <c r="E26" s="49"/>
    </row>
    <row r="27" spans="1:5" x14ac:dyDescent="0.25">
      <c r="A27" s="7">
        <v>54302</v>
      </c>
      <c r="B27" s="10" t="s">
        <v>16</v>
      </c>
      <c r="C27" s="75"/>
      <c r="D27" s="103"/>
      <c r="E27" s="45"/>
    </row>
    <row r="28" spans="1:5" ht="25.5" customHeight="1" x14ac:dyDescent="0.25">
      <c r="A28" s="7">
        <v>54303</v>
      </c>
      <c r="B28" s="12" t="s">
        <v>17</v>
      </c>
      <c r="C28" s="78"/>
      <c r="D28" s="103"/>
      <c r="E28" s="45"/>
    </row>
    <row r="29" spans="1:5" ht="25.5" customHeight="1" x14ac:dyDescent="0.25">
      <c r="A29" s="7">
        <v>54304</v>
      </c>
      <c r="B29" s="12" t="s">
        <v>48</v>
      </c>
      <c r="C29" s="78">
        <v>0</v>
      </c>
      <c r="D29" s="103"/>
      <c r="E29" s="45"/>
    </row>
    <row r="30" spans="1:5" x14ac:dyDescent="0.25">
      <c r="A30" s="7">
        <v>54305</v>
      </c>
      <c r="B30" s="10" t="s">
        <v>18</v>
      </c>
      <c r="C30" s="75">
        <f>13000+35000</f>
        <v>48000</v>
      </c>
      <c r="D30" s="103">
        <f>+C30</f>
        <v>48000</v>
      </c>
      <c r="E30" s="45"/>
    </row>
    <row r="31" spans="1:5" x14ac:dyDescent="0.25">
      <c r="A31" s="7">
        <v>54306</v>
      </c>
      <c r="B31" s="10" t="s">
        <v>19</v>
      </c>
      <c r="C31" s="75"/>
      <c r="D31" s="103">
        <f t="shared" ref="D31:D39" si="0">+C31</f>
        <v>0</v>
      </c>
      <c r="E31" s="49"/>
    </row>
    <row r="32" spans="1:5" x14ac:dyDescent="0.25">
      <c r="A32" s="7">
        <v>54310</v>
      </c>
      <c r="B32" s="10" t="s">
        <v>20</v>
      </c>
      <c r="C32" s="75">
        <v>8750</v>
      </c>
      <c r="D32" s="103">
        <f t="shared" si="0"/>
        <v>8750</v>
      </c>
      <c r="E32" s="49"/>
    </row>
    <row r="33" spans="1:8" ht="27" customHeight="1" x14ac:dyDescent="0.25">
      <c r="A33" s="7">
        <v>54313</v>
      </c>
      <c r="B33" s="12" t="s">
        <v>21</v>
      </c>
      <c r="C33" s="78">
        <v>11465</v>
      </c>
      <c r="D33" s="103">
        <f t="shared" si="0"/>
        <v>11465</v>
      </c>
      <c r="E33" s="49"/>
    </row>
    <row r="34" spans="1:8" ht="27" customHeight="1" x14ac:dyDescent="0.25">
      <c r="A34" s="7">
        <v>54316</v>
      </c>
      <c r="B34" s="12" t="s">
        <v>49</v>
      </c>
      <c r="C34" s="78"/>
      <c r="D34" s="103">
        <f t="shared" si="0"/>
        <v>0</v>
      </c>
      <c r="E34" s="45"/>
    </row>
    <row r="35" spans="1:8" ht="16.5" customHeight="1" x14ac:dyDescent="0.25">
      <c r="A35" s="7">
        <v>54317</v>
      </c>
      <c r="B35" s="12" t="s">
        <v>22</v>
      </c>
      <c r="C35" s="78"/>
      <c r="D35" s="103">
        <f t="shared" si="0"/>
        <v>0</v>
      </c>
      <c r="E35" s="45"/>
    </row>
    <row r="36" spans="1:8" ht="16.5" customHeight="1" x14ac:dyDescent="0.25">
      <c r="A36" s="7">
        <v>54399</v>
      </c>
      <c r="B36" s="12" t="s">
        <v>14</v>
      </c>
      <c r="C36" s="78"/>
      <c r="D36" s="103">
        <f t="shared" si="0"/>
        <v>0</v>
      </c>
      <c r="E36" s="49"/>
    </row>
    <row r="37" spans="1:8" x14ac:dyDescent="0.25">
      <c r="A37" s="39">
        <v>544</v>
      </c>
      <c r="B37" s="40" t="s">
        <v>23</v>
      </c>
      <c r="C37" s="76">
        <f>SUM(C38:C40)</f>
        <v>220</v>
      </c>
      <c r="D37" s="76">
        <f t="shared" si="0"/>
        <v>220</v>
      </c>
      <c r="E37" s="45"/>
    </row>
    <row r="38" spans="1:8" x14ac:dyDescent="0.25">
      <c r="A38" s="7">
        <v>54402</v>
      </c>
      <c r="B38" s="10" t="s">
        <v>37</v>
      </c>
      <c r="C38" s="75"/>
      <c r="D38" s="103">
        <f t="shared" si="0"/>
        <v>0</v>
      </c>
      <c r="E38" s="49"/>
    </row>
    <row r="39" spans="1:8" x14ac:dyDescent="0.25">
      <c r="A39" s="7">
        <v>54403</v>
      </c>
      <c r="B39" s="8" t="s">
        <v>24</v>
      </c>
      <c r="C39" s="79">
        <v>220</v>
      </c>
      <c r="D39" s="103">
        <f t="shared" si="0"/>
        <v>220</v>
      </c>
      <c r="E39" s="45"/>
    </row>
    <row r="40" spans="1:8" x14ac:dyDescent="0.25">
      <c r="A40" s="7">
        <v>54404</v>
      </c>
      <c r="B40" s="8" t="s">
        <v>38</v>
      </c>
      <c r="C40" s="79"/>
      <c r="D40" s="104"/>
      <c r="E40" s="49"/>
    </row>
    <row r="41" spans="1:8" ht="15" customHeight="1" x14ac:dyDescent="0.25">
      <c r="A41" s="39">
        <v>545</v>
      </c>
      <c r="B41" s="42" t="s">
        <v>25</v>
      </c>
      <c r="C41" s="42"/>
      <c r="D41" s="66"/>
      <c r="E41" s="45"/>
    </row>
    <row r="42" spans="1:8" x14ac:dyDescent="0.25">
      <c r="A42" s="7">
        <v>54505</v>
      </c>
      <c r="B42" s="8" t="s">
        <v>26</v>
      </c>
      <c r="C42" s="8"/>
      <c r="D42" s="65"/>
      <c r="E42" s="49"/>
    </row>
    <row r="43" spans="1:8" x14ac:dyDescent="0.25">
      <c r="A43" s="7">
        <v>54507</v>
      </c>
      <c r="B43" s="8" t="s">
        <v>27</v>
      </c>
      <c r="C43" s="8"/>
      <c r="D43" s="65"/>
      <c r="E43" s="45"/>
    </row>
    <row r="44" spans="1:8" ht="26.25" x14ac:dyDescent="0.25">
      <c r="A44" s="7">
        <v>54599</v>
      </c>
      <c r="B44" s="13" t="s">
        <v>28</v>
      </c>
      <c r="C44" s="13"/>
      <c r="D44" s="67"/>
      <c r="E44" s="49"/>
    </row>
    <row r="45" spans="1:8" x14ac:dyDescent="0.25">
      <c r="A45" s="11"/>
      <c r="B45" s="14" t="s">
        <v>33</v>
      </c>
      <c r="C45" s="95">
        <f>+C25</f>
        <v>68435</v>
      </c>
      <c r="D45" s="95">
        <f>+D25</f>
        <v>68435</v>
      </c>
    </row>
    <row r="46" spans="1:8" x14ac:dyDescent="0.25">
      <c r="A46" s="6">
        <v>55</v>
      </c>
      <c r="B46" s="15" t="s">
        <v>29</v>
      </c>
      <c r="C46" s="15"/>
      <c r="D46" s="69"/>
      <c r="E46" s="45"/>
      <c r="F46" s="45"/>
      <c r="H46" t="s">
        <v>55</v>
      </c>
    </row>
    <row r="47" spans="1:8" ht="16.5" customHeight="1" x14ac:dyDescent="0.25">
      <c r="A47" s="43">
        <v>556</v>
      </c>
      <c r="B47" s="44" t="s">
        <v>34</v>
      </c>
      <c r="C47" s="44"/>
      <c r="D47" s="70"/>
      <c r="E47" s="45"/>
    </row>
    <row r="48" spans="1:8" ht="15.75" customHeight="1" x14ac:dyDescent="0.25">
      <c r="A48" s="16">
        <v>55599</v>
      </c>
      <c r="B48" s="17" t="s">
        <v>41</v>
      </c>
      <c r="C48" s="17"/>
      <c r="D48" s="71"/>
      <c r="E48" s="45"/>
    </row>
    <row r="49" spans="1:6" x14ac:dyDescent="0.25">
      <c r="A49" s="7">
        <v>55601</v>
      </c>
      <c r="B49" s="13" t="s">
        <v>35</v>
      </c>
      <c r="C49" s="13"/>
      <c r="D49" s="67"/>
      <c r="E49" s="47"/>
    </row>
    <row r="50" spans="1:6" x14ac:dyDescent="0.25">
      <c r="A50" s="7">
        <v>55602</v>
      </c>
      <c r="B50" s="13" t="s">
        <v>36</v>
      </c>
      <c r="C50" s="13"/>
      <c r="D50" s="67"/>
      <c r="E50" s="45"/>
    </row>
    <row r="51" spans="1:6" x14ac:dyDescent="0.25">
      <c r="A51" s="7">
        <v>55603</v>
      </c>
      <c r="B51" s="13" t="s">
        <v>54</v>
      </c>
      <c r="C51" s="13"/>
      <c r="D51" s="67"/>
      <c r="E51" s="45"/>
    </row>
    <row r="52" spans="1:6" x14ac:dyDescent="0.25">
      <c r="A52" s="11"/>
      <c r="B52" s="14" t="s">
        <v>30</v>
      </c>
      <c r="C52" s="14"/>
      <c r="D52" s="68"/>
      <c r="E52" s="48"/>
    </row>
    <row r="53" spans="1:6" x14ac:dyDescent="0.25">
      <c r="A53" s="18">
        <v>61</v>
      </c>
      <c r="B53" s="19" t="s">
        <v>31</v>
      </c>
      <c r="C53" s="19"/>
      <c r="D53" s="72"/>
      <c r="E53" s="45"/>
    </row>
    <row r="54" spans="1:6" x14ac:dyDescent="0.25">
      <c r="A54" s="20">
        <v>61101</v>
      </c>
      <c r="B54" s="21" t="s">
        <v>51</v>
      </c>
      <c r="C54" s="21"/>
      <c r="D54" s="73"/>
      <c r="E54" s="45"/>
    </row>
    <row r="55" spans="1:6" x14ac:dyDescent="0.25">
      <c r="A55" s="20">
        <v>61102</v>
      </c>
      <c r="B55" s="21" t="s">
        <v>42</v>
      </c>
      <c r="C55" s="21"/>
      <c r="D55" s="73"/>
      <c r="E55" s="45"/>
    </row>
    <row r="56" spans="1:6" x14ac:dyDescent="0.25">
      <c r="A56" s="20">
        <v>61104</v>
      </c>
      <c r="B56" s="21" t="s">
        <v>52</v>
      </c>
      <c r="C56" s="21"/>
      <c r="D56" s="73"/>
      <c r="E56" s="45"/>
    </row>
    <row r="57" spans="1:6" x14ac:dyDescent="0.25">
      <c r="A57" s="20">
        <v>61199</v>
      </c>
      <c r="B57" s="21" t="s">
        <v>53</v>
      </c>
      <c r="C57" s="56"/>
      <c r="D57" s="73"/>
      <c r="E57" s="45"/>
    </row>
    <row r="58" spans="1:6" x14ac:dyDescent="0.25">
      <c r="A58" s="20">
        <v>61403</v>
      </c>
      <c r="B58" s="21" t="s">
        <v>43</v>
      </c>
      <c r="C58" s="56"/>
      <c r="D58" s="73"/>
      <c r="E58" s="45"/>
    </row>
    <row r="59" spans="1:6" x14ac:dyDescent="0.25">
      <c r="A59" s="37"/>
      <c r="B59" s="38" t="s">
        <v>32</v>
      </c>
      <c r="C59" s="57"/>
      <c r="D59" s="74"/>
      <c r="E59" s="45"/>
    </row>
    <row r="60" spans="1:6" ht="15.75" thickBot="1" x14ac:dyDescent="0.3">
      <c r="A60" s="22"/>
      <c r="B60" s="23" t="s">
        <v>44</v>
      </c>
      <c r="C60" s="105">
        <f>+C45+C52+C59</f>
        <v>68435</v>
      </c>
      <c r="D60" s="106">
        <f t="shared" ref="D60" si="1">+D45+D52+D59</f>
        <v>68435</v>
      </c>
      <c r="E60" s="48"/>
      <c r="F60" s="1"/>
    </row>
    <row r="61" spans="1:6" x14ac:dyDescent="0.25">
      <c r="A61" s="26"/>
      <c r="B61" s="26"/>
      <c r="C61" s="26"/>
      <c r="D61" s="109"/>
      <c r="E61" s="1"/>
    </row>
    <row r="62" spans="1:6" x14ac:dyDescent="0.25">
      <c r="A62" s="28"/>
      <c r="B62" s="29"/>
      <c r="C62" s="29"/>
      <c r="D62" s="29"/>
      <c r="E62" s="1"/>
    </row>
    <row r="63" spans="1:6" x14ac:dyDescent="0.25">
      <c r="B63" s="35"/>
      <c r="C63" s="35"/>
      <c r="D63" s="35"/>
      <c r="E63" s="1"/>
    </row>
    <row r="64" spans="1:6" x14ac:dyDescent="0.25">
      <c r="B64" s="35"/>
      <c r="C64" s="35"/>
      <c r="D64" s="35"/>
      <c r="E64" s="1"/>
    </row>
    <row r="65" spans="1:7" x14ac:dyDescent="0.25">
      <c r="B65" s="35"/>
      <c r="C65" s="35"/>
      <c r="D65" s="35"/>
      <c r="E65" s="1"/>
    </row>
    <row r="66" spans="1:7" ht="15.75" x14ac:dyDescent="0.25">
      <c r="A66" s="24"/>
      <c r="B66" s="36"/>
      <c r="C66" s="36"/>
      <c r="D66" s="36"/>
    </row>
    <row r="67" spans="1:7" ht="13.5" customHeight="1" x14ac:dyDescent="0.25">
      <c r="A67" s="27"/>
      <c r="B67" s="27"/>
      <c r="C67" s="27"/>
      <c r="D67" s="27"/>
      <c r="E67" s="1"/>
      <c r="F67" s="2"/>
    </row>
    <row r="68" spans="1:7" ht="24.75" customHeight="1" x14ac:dyDescent="0.25">
      <c r="A68" s="118"/>
      <c r="B68" s="119"/>
      <c r="C68" s="119"/>
      <c r="D68" s="119"/>
      <c r="G68" s="1"/>
    </row>
    <row r="69" spans="1:7" x14ac:dyDescent="0.25">
      <c r="B69" s="35"/>
      <c r="C69" s="35"/>
      <c r="D69" s="35"/>
    </row>
    <row r="70" spans="1:7" x14ac:dyDescent="0.25">
      <c r="B70" s="35"/>
      <c r="C70" s="35"/>
      <c r="D70" s="35"/>
    </row>
    <row r="71" spans="1:7" x14ac:dyDescent="0.25">
      <c r="B71" s="35"/>
      <c r="C71" s="35"/>
      <c r="D71" s="35"/>
    </row>
    <row r="72" spans="1:7" ht="15.75" x14ac:dyDescent="0.25">
      <c r="A72" s="24"/>
      <c r="B72" s="36"/>
      <c r="C72" s="36"/>
      <c r="D72" s="36"/>
    </row>
    <row r="73" spans="1:7" x14ac:dyDescent="0.25">
      <c r="B73" s="30"/>
      <c r="C73" s="30"/>
      <c r="D73" s="30"/>
    </row>
  </sheetData>
  <mergeCells count="4">
    <mergeCell ref="A68:D68"/>
    <mergeCell ref="A1:C1"/>
    <mergeCell ref="A2:C2"/>
    <mergeCell ref="A3:D3"/>
  </mergeCells>
  <pageMargins left="0.55118110236220474" right="0.23622047244094491" top="0.74803149606299213" bottom="0.74803149606299213" header="0.31496062992125984" footer="0.31496062992125984"/>
  <pageSetup scale="7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workbookViewId="0">
      <selection activeCell="M13" sqref="M13"/>
    </sheetView>
  </sheetViews>
  <sheetFormatPr baseColWidth="10" defaultRowHeight="15" x14ac:dyDescent="0.25"/>
  <cols>
    <col min="1" max="1" width="10.28515625" customWidth="1"/>
    <col min="2" max="2" width="33.140625" customWidth="1"/>
    <col min="3" max="3" width="14.85546875" customWidth="1"/>
    <col min="4" max="4" width="12.7109375" customWidth="1"/>
    <col min="5" max="6" width="13" customWidth="1"/>
    <col min="7" max="7" width="7.7109375" customWidth="1"/>
    <col min="8" max="8" width="8" customWidth="1"/>
    <col min="9" max="10" width="14" customWidth="1"/>
  </cols>
  <sheetData>
    <row r="1" spans="1:10" x14ac:dyDescent="0.25">
      <c r="A1" s="120" t="s">
        <v>57</v>
      </c>
      <c r="B1" s="120"/>
      <c r="C1" s="120"/>
      <c r="D1" s="112"/>
      <c r="E1" s="54"/>
      <c r="F1" s="54"/>
      <c r="G1" s="54"/>
      <c r="H1" s="54"/>
      <c r="I1" s="5"/>
      <c r="J1" s="5"/>
    </row>
    <row r="2" spans="1:10" ht="15.75" thickBot="1" x14ac:dyDescent="0.3">
      <c r="A2" s="121" t="s">
        <v>61</v>
      </c>
      <c r="B2" s="121"/>
      <c r="C2" s="121"/>
      <c r="D2" s="112"/>
      <c r="E2" s="54"/>
      <c r="F2" s="54"/>
      <c r="G2" s="54"/>
      <c r="H2" s="54"/>
      <c r="I2" s="5"/>
      <c r="J2" s="5"/>
    </row>
    <row r="3" spans="1:10" ht="15.75" customHeight="1" thickBot="1" x14ac:dyDescent="0.3">
      <c r="A3" s="122" t="s">
        <v>74</v>
      </c>
      <c r="B3" s="123"/>
      <c r="C3" s="123"/>
      <c r="D3" s="123"/>
      <c r="E3" s="125"/>
      <c r="F3" s="125"/>
      <c r="G3" s="125"/>
      <c r="H3" s="125"/>
      <c r="I3" s="125"/>
      <c r="J3" s="124"/>
    </row>
    <row r="4" spans="1:10" ht="25.5" x14ac:dyDescent="0.25">
      <c r="A4" s="60" t="s">
        <v>59</v>
      </c>
      <c r="B4" s="61" t="s">
        <v>60</v>
      </c>
      <c r="C4" s="58" t="s">
        <v>62</v>
      </c>
      <c r="D4" s="58" t="s">
        <v>77</v>
      </c>
      <c r="E4" s="58" t="s">
        <v>63</v>
      </c>
      <c r="F4" s="58" t="s">
        <v>75</v>
      </c>
      <c r="G4" s="58" t="s">
        <v>64</v>
      </c>
      <c r="H4" s="58" t="s">
        <v>65</v>
      </c>
      <c r="I4" s="58" t="s">
        <v>76</v>
      </c>
      <c r="J4" s="59" t="s">
        <v>44</v>
      </c>
    </row>
    <row r="5" spans="1:10" x14ac:dyDescent="0.25">
      <c r="A5" s="6">
        <v>54</v>
      </c>
      <c r="B5" s="55" t="s">
        <v>0</v>
      </c>
      <c r="C5" s="55"/>
      <c r="D5" s="55"/>
      <c r="E5" s="55"/>
      <c r="F5" s="55"/>
      <c r="G5" s="55"/>
      <c r="H5" s="9"/>
      <c r="I5" s="9"/>
      <c r="J5" s="50"/>
    </row>
    <row r="6" spans="1:10" x14ac:dyDescent="0.25">
      <c r="A6" s="39">
        <v>541</v>
      </c>
      <c r="B6" s="40" t="s">
        <v>1</v>
      </c>
      <c r="C6" s="93">
        <f>SUM(C7:C19)</f>
        <v>25035</v>
      </c>
      <c r="D6" s="93"/>
      <c r="E6" s="93">
        <f t="shared" ref="E6:I6" si="0">SUM(E7:E19)</f>
        <v>4735</v>
      </c>
      <c r="F6" s="93">
        <f t="shared" si="0"/>
        <v>10700</v>
      </c>
      <c r="G6" s="93">
        <f t="shared" si="0"/>
        <v>0</v>
      </c>
      <c r="H6" s="93">
        <f>SUM(H7:H19)</f>
        <v>0</v>
      </c>
      <c r="I6" s="93">
        <f t="shared" si="0"/>
        <v>0</v>
      </c>
      <c r="J6" s="51">
        <f>SUM(J7:J19)</f>
        <v>40470</v>
      </c>
    </row>
    <row r="7" spans="1:10" x14ac:dyDescent="0.25">
      <c r="A7" s="7">
        <v>54101</v>
      </c>
      <c r="B7" s="10" t="s">
        <v>2</v>
      </c>
      <c r="C7" s="75">
        <v>1870</v>
      </c>
      <c r="D7" s="75"/>
      <c r="E7" s="75"/>
      <c r="F7" s="75"/>
      <c r="G7" s="75"/>
      <c r="H7" s="9"/>
      <c r="I7" s="9"/>
      <c r="J7" s="50">
        <f>+C7+E7+F7+G7+H7+I7</f>
        <v>1870</v>
      </c>
    </row>
    <row r="8" spans="1:10" x14ac:dyDescent="0.25">
      <c r="A8" s="7">
        <v>54104</v>
      </c>
      <c r="B8" s="10" t="s">
        <v>3</v>
      </c>
      <c r="C8" s="75"/>
      <c r="D8" s="75"/>
      <c r="E8" s="75">
        <v>2500</v>
      </c>
      <c r="F8" s="75"/>
      <c r="G8" s="75"/>
      <c r="H8" s="9"/>
      <c r="I8" s="9"/>
      <c r="J8" s="50">
        <f t="shared" ref="J8:J19" si="1">+C8+E8+F8+G8+H8+I8</f>
        <v>2500</v>
      </c>
    </row>
    <row r="9" spans="1:10" x14ac:dyDescent="0.25">
      <c r="A9" s="7">
        <v>54105</v>
      </c>
      <c r="B9" s="10" t="s">
        <v>4</v>
      </c>
      <c r="C9" s="75">
        <v>3000</v>
      </c>
      <c r="D9" s="75"/>
      <c r="E9" s="75"/>
      <c r="F9" s="75"/>
      <c r="G9" s="75"/>
      <c r="H9" s="9"/>
      <c r="I9" s="9"/>
      <c r="J9" s="50">
        <f t="shared" si="1"/>
        <v>3000</v>
      </c>
    </row>
    <row r="10" spans="1:10" x14ac:dyDescent="0.25">
      <c r="A10" s="7">
        <v>54107</v>
      </c>
      <c r="B10" s="10" t="s">
        <v>50</v>
      </c>
      <c r="C10" s="75">
        <v>300</v>
      </c>
      <c r="D10" s="75"/>
      <c r="E10" s="75"/>
      <c r="F10" s="75"/>
      <c r="G10" s="75"/>
      <c r="H10" s="9"/>
      <c r="I10" s="9"/>
      <c r="J10" s="50">
        <f t="shared" si="1"/>
        <v>300</v>
      </c>
    </row>
    <row r="11" spans="1:10" x14ac:dyDescent="0.25">
      <c r="A11" s="7">
        <v>54108</v>
      </c>
      <c r="B11" s="10" t="s">
        <v>45</v>
      </c>
      <c r="C11" s="75">
        <v>300</v>
      </c>
      <c r="D11" s="75"/>
      <c r="E11" s="75"/>
      <c r="F11" s="75"/>
      <c r="G11" s="75"/>
      <c r="H11" s="9"/>
      <c r="I11" s="9"/>
      <c r="J11" s="50">
        <f t="shared" si="1"/>
        <v>300</v>
      </c>
    </row>
    <row r="12" spans="1:10" x14ac:dyDescent="0.25">
      <c r="A12" s="7">
        <v>54109</v>
      </c>
      <c r="B12" s="10" t="s">
        <v>5</v>
      </c>
      <c r="C12" s="75">
        <v>1400</v>
      </c>
      <c r="D12" s="75"/>
      <c r="E12" s="75"/>
      <c r="F12" s="75"/>
      <c r="G12" s="75"/>
      <c r="H12" s="9"/>
      <c r="I12" s="9"/>
      <c r="J12" s="50">
        <f t="shared" si="1"/>
        <v>1400</v>
      </c>
    </row>
    <row r="13" spans="1:10" x14ac:dyDescent="0.25">
      <c r="A13" s="7">
        <v>54110</v>
      </c>
      <c r="B13" s="10" t="s">
        <v>6</v>
      </c>
      <c r="C13" s="75">
        <v>5000</v>
      </c>
      <c r="D13" s="75"/>
      <c r="E13" s="75"/>
      <c r="F13" s="75"/>
      <c r="G13" s="75"/>
      <c r="H13" s="9"/>
      <c r="I13" s="9"/>
      <c r="J13" s="50">
        <f t="shared" si="1"/>
        <v>5000</v>
      </c>
    </row>
    <row r="14" spans="1:10" x14ac:dyDescent="0.25">
      <c r="A14" s="7">
        <v>54114</v>
      </c>
      <c r="B14" s="10" t="s">
        <v>7</v>
      </c>
      <c r="C14" s="75">
        <v>1000</v>
      </c>
      <c r="D14" s="75"/>
      <c r="E14" s="75"/>
      <c r="F14" s="75"/>
      <c r="G14" s="75"/>
      <c r="H14" s="9"/>
      <c r="I14" s="9"/>
      <c r="J14" s="50">
        <f t="shared" si="1"/>
        <v>1000</v>
      </c>
    </row>
    <row r="15" spans="1:10" x14ac:dyDescent="0.25">
      <c r="A15" s="7">
        <v>54115</v>
      </c>
      <c r="B15" s="10" t="s">
        <v>8</v>
      </c>
      <c r="C15" s="75"/>
      <c r="D15" s="75"/>
      <c r="E15" s="75"/>
      <c r="F15" s="75">
        <v>7200</v>
      </c>
      <c r="G15" s="75"/>
      <c r="H15" s="9"/>
      <c r="I15" s="9"/>
      <c r="J15" s="50">
        <f t="shared" si="1"/>
        <v>7200</v>
      </c>
    </row>
    <row r="16" spans="1:10" x14ac:dyDescent="0.25">
      <c r="A16" s="7">
        <v>54116</v>
      </c>
      <c r="B16" s="10" t="s">
        <v>9</v>
      </c>
      <c r="C16" s="75"/>
      <c r="D16" s="75"/>
      <c r="E16" s="75"/>
      <c r="F16" s="75"/>
      <c r="G16" s="75"/>
      <c r="H16" s="9"/>
      <c r="I16" s="9"/>
      <c r="J16" s="50">
        <f t="shared" si="1"/>
        <v>0</v>
      </c>
    </row>
    <row r="17" spans="1:10" x14ac:dyDescent="0.25">
      <c r="A17" s="7">
        <v>54118</v>
      </c>
      <c r="B17" s="10" t="s">
        <v>46</v>
      </c>
      <c r="C17" s="75"/>
      <c r="D17" s="75"/>
      <c r="E17" s="75"/>
      <c r="F17" s="75">
        <v>1500</v>
      </c>
      <c r="G17" s="75"/>
      <c r="H17" s="9"/>
      <c r="I17" s="9"/>
      <c r="J17" s="50">
        <f t="shared" si="1"/>
        <v>1500</v>
      </c>
    </row>
    <row r="18" spans="1:10" x14ac:dyDescent="0.25">
      <c r="A18" s="7">
        <v>54119</v>
      </c>
      <c r="B18" s="10" t="s">
        <v>39</v>
      </c>
      <c r="C18" s="75"/>
      <c r="D18" s="75"/>
      <c r="E18" s="75"/>
      <c r="F18" s="75"/>
      <c r="G18" s="75"/>
      <c r="H18" s="9"/>
      <c r="I18" s="9"/>
      <c r="J18" s="50">
        <f t="shared" si="1"/>
        <v>0</v>
      </c>
    </row>
    <row r="19" spans="1:10" x14ac:dyDescent="0.25">
      <c r="A19" s="7">
        <v>54199</v>
      </c>
      <c r="B19" s="10" t="s">
        <v>10</v>
      </c>
      <c r="C19" s="75">
        <f>6530+5635</f>
        <v>12165</v>
      </c>
      <c r="D19" s="75"/>
      <c r="E19" s="75">
        <v>2235</v>
      </c>
      <c r="F19" s="75">
        <v>2000</v>
      </c>
      <c r="G19" s="75"/>
      <c r="H19" s="9"/>
      <c r="I19" s="9"/>
      <c r="J19" s="50">
        <f t="shared" si="1"/>
        <v>16400</v>
      </c>
    </row>
    <row r="20" spans="1:10" x14ac:dyDescent="0.25">
      <c r="A20" s="39">
        <v>542</v>
      </c>
      <c r="B20" s="40" t="s">
        <v>11</v>
      </c>
      <c r="C20" s="93">
        <f>SUM(C21:C24)</f>
        <v>18000</v>
      </c>
      <c r="D20" s="93"/>
      <c r="E20" s="93">
        <f t="shared" ref="E20:J20" si="2">SUM(E21:E24)</f>
        <v>0</v>
      </c>
      <c r="F20" s="93">
        <f t="shared" si="2"/>
        <v>23200</v>
      </c>
      <c r="G20" s="93">
        <f t="shared" si="2"/>
        <v>0</v>
      </c>
      <c r="H20" s="93">
        <f t="shared" si="2"/>
        <v>0</v>
      </c>
      <c r="I20" s="93">
        <f t="shared" si="2"/>
        <v>0</v>
      </c>
      <c r="J20" s="97">
        <f t="shared" si="2"/>
        <v>41200</v>
      </c>
    </row>
    <row r="21" spans="1:10" x14ac:dyDescent="0.25">
      <c r="A21" s="7">
        <v>54201</v>
      </c>
      <c r="B21" s="10" t="s">
        <v>12</v>
      </c>
      <c r="C21" s="75">
        <v>16680</v>
      </c>
      <c r="D21" s="75"/>
      <c r="E21" s="75"/>
      <c r="F21" s="75"/>
      <c r="G21" s="75"/>
      <c r="H21" s="9"/>
      <c r="I21" s="9"/>
      <c r="J21" s="50">
        <f>+C21+E21+F21+G21+H21+I21</f>
        <v>16680</v>
      </c>
    </row>
    <row r="22" spans="1:10" x14ac:dyDescent="0.25">
      <c r="A22" s="7">
        <v>54202</v>
      </c>
      <c r="B22" s="10" t="s">
        <v>40</v>
      </c>
      <c r="C22" s="75">
        <v>1320</v>
      </c>
      <c r="D22" s="75"/>
      <c r="E22" s="75"/>
      <c r="F22" s="75"/>
      <c r="G22" s="75"/>
      <c r="H22" s="9"/>
      <c r="I22" s="9"/>
      <c r="J22" s="50">
        <f t="shared" ref="J22:J24" si="3">+C22+E22+F22+G22+H22+I22</f>
        <v>1320</v>
      </c>
    </row>
    <row r="23" spans="1:10" x14ac:dyDescent="0.25">
      <c r="A23" s="7">
        <v>54203</v>
      </c>
      <c r="B23" s="10" t="s">
        <v>13</v>
      </c>
      <c r="C23" s="75"/>
      <c r="D23" s="75"/>
      <c r="E23" s="75"/>
      <c r="F23" s="75">
        <v>23200</v>
      </c>
      <c r="G23" s="75"/>
      <c r="H23" s="9"/>
      <c r="I23" s="9"/>
      <c r="J23" s="50">
        <f t="shared" si="3"/>
        <v>23200</v>
      </c>
    </row>
    <row r="24" spans="1:10" x14ac:dyDescent="0.25">
      <c r="A24" s="7">
        <v>54204</v>
      </c>
      <c r="B24" s="10" t="s">
        <v>47</v>
      </c>
      <c r="C24" s="75"/>
      <c r="D24" s="75"/>
      <c r="E24" s="75"/>
      <c r="F24" s="75"/>
      <c r="G24" s="75"/>
      <c r="H24" s="9"/>
      <c r="I24" s="9"/>
      <c r="J24" s="50">
        <f t="shared" si="3"/>
        <v>0</v>
      </c>
    </row>
    <row r="25" spans="1:10" ht="17.25" customHeight="1" x14ac:dyDescent="0.25">
      <c r="A25" s="39">
        <v>543</v>
      </c>
      <c r="B25" s="41" t="s">
        <v>14</v>
      </c>
      <c r="C25" s="94">
        <f>SUM(C26:C36)</f>
        <v>136700</v>
      </c>
      <c r="D25" s="94">
        <f>SUM(D26:D36)</f>
        <v>1500</v>
      </c>
      <c r="E25" s="94">
        <f t="shared" ref="E25:J25" si="4">SUM(E26:E36)</f>
        <v>3000</v>
      </c>
      <c r="F25" s="94">
        <f t="shared" si="4"/>
        <v>13500</v>
      </c>
      <c r="G25" s="94">
        <f t="shared" si="4"/>
        <v>0</v>
      </c>
      <c r="H25" s="94">
        <f t="shared" si="4"/>
        <v>0</v>
      </c>
      <c r="I25" s="94">
        <f t="shared" si="4"/>
        <v>46700</v>
      </c>
      <c r="J25" s="98">
        <f t="shared" si="4"/>
        <v>201400</v>
      </c>
    </row>
    <row r="26" spans="1:10" ht="22.5" customHeight="1" x14ac:dyDescent="0.25">
      <c r="A26" s="7">
        <v>54301</v>
      </c>
      <c r="B26" s="12" t="s">
        <v>15</v>
      </c>
      <c r="C26" s="78">
        <f>1200+500</f>
        <v>1700</v>
      </c>
      <c r="D26" s="78"/>
      <c r="E26" s="78"/>
      <c r="F26" s="78">
        <v>1500</v>
      </c>
      <c r="G26" s="78"/>
      <c r="H26" s="9"/>
      <c r="I26" s="9"/>
      <c r="J26" s="50">
        <f>+C26+E26+F26+G26+H26+I26</f>
        <v>3200</v>
      </c>
    </row>
    <row r="27" spans="1:10" x14ac:dyDescent="0.25">
      <c r="A27" s="7">
        <v>54302</v>
      </c>
      <c r="B27" s="10" t="s">
        <v>16</v>
      </c>
      <c r="C27" s="75">
        <v>4300</v>
      </c>
      <c r="D27" s="75"/>
      <c r="E27" s="75"/>
      <c r="F27" s="75"/>
      <c r="G27" s="75"/>
      <c r="H27" s="9"/>
      <c r="I27" s="9"/>
      <c r="J27" s="50">
        <f t="shared" ref="J27:J35" si="5">+C27+E27+F27+G27+H27+I27</f>
        <v>4300</v>
      </c>
    </row>
    <row r="28" spans="1:10" ht="25.5" customHeight="1" x14ac:dyDescent="0.25">
      <c r="A28" s="7">
        <v>54303</v>
      </c>
      <c r="B28" s="12" t="s">
        <v>17</v>
      </c>
      <c r="C28" s="78">
        <f>3000+11000</f>
        <v>14000</v>
      </c>
      <c r="D28" s="78"/>
      <c r="E28" s="78"/>
      <c r="F28" s="78"/>
      <c r="G28" s="78"/>
      <c r="H28" s="9"/>
      <c r="I28" s="9"/>
      <c r="J28" s="50">
        <f t="shared" si="5"/>
        <v>14000</v>
      </c>
    </row>
    <row r="29" spans="1:10" ht="25.5" customHeight="1" x14ac:dyDescent="0.25">
      <c r="A29" s="7">
        <v>54304</v>
      </c>
      <c r="B29" s="12" t="s">
        <v>48</v>
      </c>
      <c r="C29" s="78"/>
      <c r="D29" s="78"/>
      <c r="E29" s="78"/>
      <c r="F29" s="78"/>
      <c r="G29" s="78"/>
      <c r="H29" s="9"/>
      <c r="I29" s="9"/>
      <c r="J29" s="50">
        <f t="shared" si="5"/>
        <v>0</v>
      </c>
    </row>
    <row r="30" spans="1:10" x14ac:dyDescent="0.25">
      <c r="A30" s="7">
        <v>54305</v>
      </c>
      <c r="B30" s="10" t="s">
        <v>18</v>
      </c>
      <c r="C30" s="75"/>
      <c r="D30" s="75"/>
      <c r="E30" s="75"/>
      <c r="F30" s="75"/>
      <c r="G30" s="75"/>
      <c r="H30" s="9"/>
      <c r="I30" s="9"/>
      <c r="J30" s="50">
        <f t="shared" si="5"/>
        <v>0</v>
      </c>
    </row>
    <row r="31" spans="1:10" x14ac:dyDescent="0.25">
      <c r="A31" s="7">
        <v>54306</v>
      </c>
      <c r="B31" s="10" t="s">
        <v>19</v>
      </c>
      <c r="C31" s="75">
        <v>8580</v>
      </c>
      <c r="D31" s="75"/>
      <c r="E31" s="75"/>
      <c r="F31" s="75"/>
      <c r="G31" s="75"/>
      <c r="H31" s="9"/>
      <c r="I31" s="9"/>
      <c r="J31" s="50">
        <f t="shared" si="5"/>
        <v>8580</v>
      </c>
    </row>
    <row r="32" spans="1:10" x14ac:dyDescent="0.25">
      <c r="A32" s="7">
        <v>54310</v>
      </c>
      <c r="B32" s="10" t="s">
        <v>20</v>
      </c>
      <c r="C32" s="75">
        <v>0</v>
      </c>
      <c r="D32" s="75"/>
      <c r="E32" s="75"/>
      <c r="F32" s="75"/>
      <c r="G32" s="75"/>
      <c r="H32" s="53"/>
      <c r="I32" s="53">
        <f>11500+8200</f>
        <v>19700</v>
      </c>
      <c r="J32" s="50">
        <f t="shared" si="5"/>
        <v>19700</v>
      </c>
    </row>
    <row r="33" spans="1:12" ht="27" customHeight="1" x14ac:dyDescent="0.25">
      <c r="A33" s="7">
        <v>54313</v>
      </c>
      <c r="B33" s="12" t="s">
        <v>21</v>
      </c>
      <c r="C33" s="78"/>
      <c r="D33" s="78"/>
      <c r="E33" s="78"/>
      <c r="F33" s="78"/>
      <c r="G33" s="78"/>
      <c r="H33" s="9"/>
      <c r="I33" s="9">
        <v>25000</v>
      </c>
      <c r="J33" s="50">
        <f t="shared" si="5"/>
        <v>25000</v>
      </c>
    </row>
    <row r="34" spans="1:12" ht="27" customHeight="1" x14ac:dyDescent="0.25">
      <c r="A34" s="7">
        <v>54316</v>
      </c>
      <c r="B34" s="12" t="s">
        <v>49</v>
      </c>
      <c r="C34" s="78"/>
      <c r="D34" s="78"/>
      <c r="E34" s="78"/>
      <c r="F34" s="78"/>
      <c r="G34" s="78"/>
      <c r="H34" s="9"/>
      <c r="I34" s="9"/>
      <c r="J34" s="50">
        <f t="shared" si="5"/>
        <v>0</v>
      </c>
    </row>
    <row r="35" spans="1:12" ht="16.5" customHeight="1" x14ac:dyDescent="0.25">
      <c r="A35" s="7">
        <v>54317</v>
      </c>
      <c r="B35" s="12" t="s">
        <v>22</v>
      </c>
      <c r="C35" s="78">
        <f>94500</f>
        <v>94500</v>
      </c>
      <c r="D35" s="78"/>
      <c r="E35" s="78">
        <v>0</v>
      </c>
      <c r="F35" s="78"/>
      <c r="G35" s="78"/>
      <c r="H35" s="9"/>
      <c r="I35" s="9"/>
      <c r="J35" s="50">
        <f t="shared" si="5"/>
        <v>94500</v>
      </c>
    </row>
    <row r="36" spans="1:12" ht="16.5" customHeight="1" x14ac:dyDescent="0.25">
      <c r="A36" s="7">
        <v>54399</v>
      </c>
      <c r="B36" s="12" t="s">
        <v>14</v>
      </c>
      <c r="C36" s="78">
        <f>3040+10580</f>
        <v>13620</v>
      </c>
      <c r="D36" s="78">
        <v>1500</v>
      </c>
      <c r="E36" s="78">
        <v>3000</v>
      </c>
      <c r="F36" s="78">
        <v>12000</v>
      </c>
      <c r="G36" s="78"/>
      <c r="H36" s="9"/>
      <c r="I36" s="9">
        <v>2000</v>
      </c>
      <c r="J36" s="50">
        <f>+C36+D36+E36+F36+G36+H36+I36</f>
        <v>32120</v>
      </c>
    </row>
    <row r="37" spans="1:12" x14ac:dyDescent="0.25">
      <c r="A37" s="39">
        <v>544</v>
      </c>
      <c r="B37" s="40" t="s">
        <v>23</v>
      </c>
      <c r="C37" s="76">
        <f>SUM(C38:C40)</f>
        <v>2900</v>
      </c>
      <c r="D37" s="76"/>
      <c r="E37" s="76">
        <f t="shared" ref="E37:J37" si="6">SUM(E38:E40)</f>
        <v>0</v>
      </c>
      <c r="F37" s="76">
        <f t="shared" si="6"/>
        <v>0</v>
      </c>
      <c r="G37" s="76">
        <f t="shared" si="6"/>
        <v>0</v>
      </c>
      <c r="H37" s="76">
        <f t="shared" si="6"/>
        <v>0</v>
      </c>
      <c r="I37" s="76">
        <f t="shared" si="6"/>
        <v>6000</v>
      </c>
      <c r="J37" s="99">
        <f t="shared" si="6"/>
        <v>8900</v>
      </c>
    </row>
    <row r="38" spans="1:12" x14ac:dyDescent="0.25">
      <c r="A38" s="7">
        <v>54402</v>
      </c>
      <c r="B38" s="10" t="s">
        <v>37</v>
      </c>
      <c r="C38" s="10"/>
      <c r="D38" s="10"/>
      <c r="E38" s="10"/>
      <c r="F38" s="10"/>
      <c r="G38" s="10"/>
      <c r="H38" s="9"/>
      <c r="I38" s="9"/>
      <c r="J38" s="50">
        <f>+C38+E38+F38+G38+H38+I38</f>
        <v>0</v>
      </c>
    </row>
    <row r="39" spans="1:12" x14ac:dyDescent="0.25">
      <c r="A39" s="7">
        <v>54403</v>
      </c>
      <c r="B39" s="8" t="s">
        <v>24</v>
      </c>
      <c r="C39" s="79">
        <f>1000+1900</f>
        <v>2900</v>
      </c>
      <c r="D39" s="8"/>
      <c r="E39" s="8"/>
      <c r="F39" s="8"/>
      <c r="G39" s="8"/>
      <c r="H39" s="9"/>
      <c r="I39" s="9">
        <v>6000</v>
      </c>
      <c r="J39" s="50">
        <f t="shared" ref="J39:J40" si="7">+C39+E39+F39+G39+H39+I39</f>
        <v>8900</v>
      </c>
    </row>
    <row r="40" spans="1:12" x14ac:dyDescent="0.25">
      <c r="A40" s="7">
        <v>54404</v>
      </c>
      <c r="B40" s="8" t="s">
        <v>38</v>
      </c>
      <c r="C40" s="8"/>
      <c r="D40" s="8"/>
      <c r="E40" s="8"/>
      <c r="F40" s="8"/>
      <c r="G40" s="8"/>
      <c r="H40" s="9"/>
      <c r="I40" s="9"/>
      <c r="J40" s="50">
        <f t="shared" si="7"/>
        <v>0</v>
      </c>
    </row>
    <row r="41" spans="1:12" ht="15" customHeight="1" x14ac:dyDescent="0.25">
      <c r="A41" s="39">
        <v>545</v>
      </c>
      <c r="B41" s="42" t="s">
        <v>25</v>
      </c>
      <c r="C41" s="80">
        <f>SUM(C42:C44)</f>
        <v>0</v>
      </c>
      <c r="D41" s="80"/>
      <c r="E41" s="80">
        <f t="shared" ref="E41:J41" si="8">SUM(E42:E44)</f>
        <v>0</v>
      </c>
      <c r="F41" s="80">
        <f t="shared" si="8"/>
        <v>0</v>
      </c>
      <c r="G41" s="80">
        <f t="shared" si="8"/>
        <v>0</v>
      </c>
      <c r="H41" s="80">
        <f t="shared" si="8"/>
        <v>0</v>
      </c>
      <c r="I41" s="80">
        <f t="shared" si="8"/>
        <v>0</v>
      </c>
      <c r="J41" s="100">
        <f t="shared" si="8"/>
        <v>0</v>
      </c>
    </row>
    <row r="42" spans="1:12" x14ac:dyDescent="0.25">
      <c r="A42" s="7">
        <v>54505</v>
      </c>
      <c r="B42" s="8" t="s">
        <v>26</v>
      </c>
      <c r="C42" s="8"/>
      <c r="D42" s="8"/>
      <c r="E42" s="8"/>
      <c r="F42" s="8"/>
      <c r="G42" s="8"/>
      <c r="H42" s="9"/>
      <c r="I42" s="9"/>
      <c r="J42" s="50">
        <f>+C42+E42+F42+G42+H42+I42</f>
        <v>0</v>
      </c>
    </row>
    <row r="43" spans="1:12" x14ac:dyDescent="0.25">
      <c r="A43" s="7">
        <v>54507</v>
      </c>
      <c r="B43" s="8" t="s">
        <v>27</v>
      </c>
      <c r="C43" s="8"/>
      <c r="D43" s="8"/>
      <c r="E43" s="8"/>
      <c r="F43" s="8"/>
      <c r="G43" s="8"/>
      <c r="H43" s="9"/>
      <c r="I43" s="9"/>
      <c r="J43" s="50">
        <f t="shared" ref="J43:J44" si="9">+C43+E43+F43+G43+H43+I43</f>
        <v>0</v>
      </c>
    </row>
    <row r="44" spans="1:12" ht="26.25" x14ac:dyDescent="0.25">
      <c r="A44" s="7">
        <v>54599</v>
      </c>
      <c r="B44" s="13" t="s">
        <v>28</v>
      </c>
      <c r="C44" s="13"/>
      <c r="D44" s="81">
        <v>0</v>
      </c>
      <c r="E44" s="13"/>
      <c r="F44" s="13"/>
      <c r="G44" s="13"/>
      <c r="H44" s="9"/>
      <c r="I44" s="9">
        <v>0</v>
      </c>
      <c r="J44" s="50">
        <f t="shared" si="9"/>
        <v>0</v>
      </c>
    </row>
    <row r="45" spans="1:12" x14ac:dyDescent="0.25">
      <c r="A45" s="11"/>
      <c r="B45" s="14" t="s">
        <v>33</v>
      </c>
      <c r="C45" s="95">
        <f>+C6+C20+C25+C37+C41</f>
        <v>182635</v>
      </c>
      <c r="D45" s="95">
        <f>+D6+D20+D25+D37+D41</f>
        <v>1500</v>
      </c>
      <c r="E45" s="95">
        <f t="shared" ref="E45:J45" si="10">+E6+E20+E25+E37+E41</f>
        <v>7735</v>
      </c>
      <c r="F45" s="95">
        <f t="shared" si="10"/>
        <v>47400</v>
      </c>
      <c r="G45" s="95">
        <f t="shared" si="10"/>
        <v>0</v>
      </c>
      <c r="H45" s="95">
        <f t="shared" si="10"/>
        <v>0</v>
      </c>
      <c r="I45" s="95">
        <f t="shared" si="10"/>
        <v>52700</v>
      </c>
      <c r="J45" s="101">
        <f t="shared" si="10"/>
        <v>291970</v>
      </c>
    </row>
    <row r="46" spans="1:12" x14ac:dyDescent="0.25">
      <c r="A46" s="6">
        <v>55</v>
      </c>
      <c r="B46" s="15" t="s">
        <v>29</v>
      </c>
      <c r="C46" s="15"/>
      <c r="D46" s="15"/>
      <c r="E46" s="15"/>
      <c r="F46" s="15"/>
      <c r="G46" s="15"/>
      <c r="H46" s="9"/>
      <c r="I46" s="9"/>
      <c r="J46" s="50"/>
      <c r="L46" t="s">
        <v>55</v>
      </c>
    </row>
    <row r="47" spans="1:12" ht="16.5" customHeight="1" x14ac:dyDescent="0.25">
      <c r="A47" s="43">
        <v>556</v>
      </c>
      <c r="B47" s="44" t="s">
        <v>34</v>
      </c>
      <c r="C47" s="84">
        <f>SUM(C48:C51)</f>
        <v>5370</v>
      </c>
      <c r="D47" s="84"/>
      <c r="E47" s="84">
        <f t="shared" ref="E47:J47" si="11">SUM(E48:E51)</f>
        <v>65000</v>
      </c>
      <c r="F47" s="84">
        <f t="shared" si="11"/>
        <v>0</v>
      </c>
      <c r="G47" s="84">
        <f t="shared" si="11"/>
        <v>0</v>
      </c>
      <c r="H47" s="84">
        <f t="shared" si="11"/>
        <v>0</v>
      </c>
      <c r="I47" s="84">
        <f t="shared" si="11"/>
        <v>0</v>
      </c>
      <c r="J47" s="102">
        <f t="shared" si="11"/>
        <v>70370</v>
      </c>
    </row>
    <row r="48" spans="1:12" ht="15.75" customHeight="1" x14ac:dyDescent="0.25">
      <c r="A48" s="16">
        <v>55599</v>
      </c>
      <c r="B48" s="17" t="s">
        <v>41</v>
      </c>
      <c r="C48" s="85">
        <v>250</v>
      </c>
      <c r="D48" s="17"/>
      <c r="E48" s="85"/>
      <c r="F48" s="85"/>
      <c r="G48" s="17"/>
      <c r="H48" s="9"/>
      <c r="I48" s="9"/>
      <c r="J48" s="50">
        <f>+C48+E48+F48+G48+H48+I48</f>
        <v>250</v>
      </c>
    </row>
    <row r="49" spans="1:10" x14ac:dyDescent="0.25">
      <c r="A49" s="7">
        <v>55601</v>
      </c>
      <c r="B49" s="13" t="s">
        <v>35</v>
      </c>
      <c r="C49" s="81"/>
      <c r="D49" s="13"/>
      <c r="E49" s="81">
        <f>55000+10000</f>
        <v>65000</v>
      </c>
      <c r="F49" s="81"/>
      <c r="G49" s="13"/>
      <c r="H49" s="9"/>
      <c r="I49" s="9"/>
      <c r="J49" s="50">
        <f t="shared" ref="J49:J51" si="12">+C49+E49+F49+G49+H49+I49</f>
        <v>65000</v>
      </c>
    </row>
    <row r="50" spans="1:10" x14ac:dyDescent="0.25">
      <c r="A50" s="7">
        <v>55602</v>
      </c>
      <c r="B50" s="13" t="s">
        <v>36</v>
      </c>
      <c r="C50" s="81">
        <v>5120</v>
      </c>
      <c r="D50" s="81"/>
      <c r="E50" s="81">
        <v>0</v>
      </c>
      <c r="F50" s="81"/>
      <c r="G50" s="13"/>
      <c r="H50" s="9"/>
      <c r="I50" s="9"/>
      <c r="J50" s="50">
        <f t="shared" si="12"/>
        <v>5120</v>
      </c>
    </row>
    <row r="51" spans="1:10" x14ac:dyDescent="0.25">
      <c r="A51" s="7">
        <v>55603</v>
      </c>
      <c r="B51" s="13" t="s">
        <v>54</v>
      </c>
      <c r="C51" s="96"/>
      <c r="D51" s="13"/>
      <c r="E51" s="81"/>
      <c r="F51" s="81"/>
      <c r="G51" s="13"/>
      <c r="H51" s="9"/>
      <c r="I51" s="9"/>
      <c r="J51" s="50">
        <f t="shared" si="12"/>
        <v>0</v>
      </c>
    </row>
    <row r="52" spans="1:10" x14ac:dyDescent="0.25">
      <c r="A52" s="11"/>
      <c r="B52" s="14" t="s">
        <v>30</v>
      </c>
      <c r="C52" s="95">
        <f>+C47</f>
        <v>5370</v>
      </c>
      <c r="D52" s="95"/>
      <c r="E52" s="95">
        <f t="shared" ref="E52:J52" si="13">+E47</f>
        <v>65000</v>
      </c>
      <c r="F52" s="95">
        <f t="shared" si="13"/>
        <v>0</v>
      </c>
      <c r="G52" s="95">
        <f t="shared" si="13"/>
        <v>0</v>
      </c>
      <c r="H52" s="95">
        <f t="shared" si="13"/>
        <v>0</v>
      </c>
      <c r="I52" s="95">
        <f t="shared" si="13"/>
        <v>0</v>
      </c>
      <c r="J52" s="101">
        <f t="shared" si="13"/>
        <v>70370</v>
      </c>
    </row>
    <row r="53" spans="1:10" x14ac:dyDescent="0.25">
      <c r="A53" s="18">
        <v>61</v>
      </c>
      <c r="B53" s="19" t="s">
        <v>31</v>
      </c>
      <c r="C53" s="19"/>
      <c r="D53" s="19"/>
      <c r="E53" s="19"/>
      <c r="F53" s="19"/>
      <c r="G53" s="19"/>
      <c r="H53" s="9"/>
      <c r="I53" s="9"/>
      <c r="J53" s="50"/>
    </row>
    <row r="54" spans="1:10" x14ac:dyDescent="0.25">
      <c r="A54" s="20">
        <v>61101</v>
      </c>
      <c r="B54" s="21" t="s">
        <v>51</v>
      </c>
      <c r="C54" s="87">
        <v>12250</v>
      </c>
      <c r="D54" s="21"/>
      <c r="E54" s="21"/>
      <c r="F54" s="21"/>
      <c r="G54" s="21"/>
      <c r="H54" s="9"/>
      <c r="I54" s="9"/>
      <c r="J54" s="50">
        <f>+C54+D54+E54+F54+G54+H54+I54</f>
        <v>12250</v>
      </c>
    </row>
    <row r="55" spans="1:10" x14ac:dyDescent="0.25">
      <c r="A55" s="20">
        <v>61102</v>
      </c>
      <c r="B55" s="21" t="s">
        <v>42</v>
      </c>
      <c r="C55" s="87"/>
      <c r="D55" s="21"/>
      <c r="E55" s="21"/>
      <c r="F55" s="21"/>
      <c r="G55" s="21"/>
      <c r="H55" s="9"/>
      <c r="I55" s="9"/>
      <c r="J55" s="50">
        <f t="shared" ref="J55:J59" si="14">+C55+D55+E55+F55+G55+H55+I55</f>
        <v>0</v>
      </c>
    </row>
    <row r="56" spans="1:10" x14ac:dyDescent="0.25">
      <c r="A56" s="20">
        <v>61104</v>
      </c>
      <c r="B56" s="21" t="s">
        <v>52</v>
      </c>
      <c r="C56" s="87">
        <v>12000</v>
      </c>
      <c r="D56" s="21"/>
      <c r="E56" s="21"/>
      <c r="F56" s="21"/>
      <c r="G56" s="21"/>
      <c r="H56" s="9"/>
      <c r="I56" s="9"/>
      <c r="J56" s="50">
        <f t="shared" si="14"/>
        <v>12000</v>
      </c>
    </row>
    <row r="57" spans="1:10" x14ac:dyDescent="0.25">
      <c r="A57" s="20">
        <v>61105</v>
      </c>
      <c r="B57" s="21" t="s">
        <v>80</v>
      </c>
      <c r="C57" s="88">
        <v>35000</v>
      </c>
      <c r="D57" s="56"/>
      <c r="E57" s="56"/>
      <c r="F57" s="56"/>
      <c r="G57" s="56"/>
      <c r="H57" s="34"/>
      <c r="I57" s="34"/>
      <c r="J57" s="50">
        <f t="shared" si="14"/>
        <v>35000</v>
      </c>
    </row>
    <row r="58" spans="1:10" x14ac:dyDescent="0.25">
      <c r="A58" s="20">
        <v>61199</v>
      </c>
      <c r="B58" s="21" t="s">
        <v>53</v>
      </c>
      <c r="C58" s="88">
        <v>800</v>
      </c>
      <c r="D58" s="56"/>
      <c r="E58" s="56"/>
      <c r="F58" s="56"/>
      <c r="G58" s="56"/>
      <c r="H58" s="34"/>
      <c r="I58" s="34"/>
      <c r="J58" s="50">
        <f t="shared" si="14"/>
        <v>800</v>
      </c>
    </row>
    <row r="59" spans="1:10" x14ac:dyDescent="0.25">
      <c r="A59" s="20">
        <v>61403</v>
      </c>
      <c r="B59" s="21" t="s">
        <v>43</v>
      </c>
      <c r="C59" s="88">
        <v>0</v>
      </c>
      <c r="D59" s="56"/>
      <c r="E59" s="56"/>
      <c r="F59" s="56"/>
      <c r="G59" s="56"/>
      <c r="H59" s="34"/>
      <c r="I59" s="34"/>
      <c r="J59" s="50">
        <f t="shared" si="14"/>
        <v>0</v>
      </c>
    </row>
    <row r="60" spans="1:10" x14ac:dyDescent="0.25">
      <c r="A60" s="37"/>
      <c r="B60" s="38" t="s">
        <v>32</v>
      </c>
      <c r="C60" s="89">
        <f>SUM(C54:C59)</f>
        <v>60050</v>
      </c>
      <c r="D60" s="89"/>
      <c r="E60" s="89">
        <f t="shared" ref="E60:J60" si="15">SUM(E54:E59)</f>
        <v>0</v>
      </c>
      <c r="F60" s="89">
        <f t="shared" si="15"/>
        <v>0</v>
      </c>
      <c r="G60" s="89">
        <f t="shared" si="15"/>
        <v>0</v>
      </c>
      <c r="H60" s="89">
        <f t="shared" si="15"/>
        <v>0</v>
      </c>
      <c r="I60" s="89">
        <f t="shared" si="15"/>
        <v>0</v>
      </c>
      <c r="J60" s="90">
        <f t="shared" si="15"/>
        <v>60050</v>
      </c>
    </row>
    <row r="61" spans="1:10" ht="15.75" thickBot="1" x14ac:dyDescent="0.3">
      <c r="A61" s="22"/>
      <c r="B61" s="23" t="s">
        <v>44</v>
      </c>
      <c r="C61" s="91">
        <f>+C45+C52+C60</f>
        <v>248055</v>
      </c>
      <c r="D61" s="91">
        <f>+D45+D52+D60</f>
        <v>1500</v>
      </c>
      <c r="E61" s="91">
        <f t="shared" ref="E61:I61" si="16">+E45+E52+E60</f>
        <v>72735</v>
      </c>
      <c r="F61" s="91">
        <f t="shared" si="16"/>
        <v>47400</v>
      </c>
      <c r="G61" s="91">
        <f t="shared" si="16"/>
        <v>0</v>
      </c>
      <c r="H61" s="91">
        <f t="shared" si="16"/>
        <v>0</v>
      </c>
      <c r="I61" s="91">
        <f t="shared" si="16"/>
        <v>52700</v>
      </c>
      <c r="J61" s="92">
        <f>SUM(C61:I61)</f>
        <v>422390</v>
      </c>
    </row>
    <row r="62" spans="1:10" x14ac:dyDescent="0.25">
      <c r="A62" s="26"/>
      <c r="B62" s="26"/>
      <c r="C62" s="107"/>
      <c r="D62" s="107"/>
      <c r="E62" s="107"/>
      <c r="F62" s="107"/>
      <c r="G62" s="107"/>
      <c r="H62" s="108"/>
      <c r="I62" s="108"/>
      <c r="J62" s="110"/>
    </row>
    <row r="63" spans="1:10" x14ac:dyDescent="0.25">
      <c r="B63" s="35"/>
      <c r="C63" s="35"/>
      <c r="D63" s="35"/>
      <c r="E63" s="35"/>
      <c r="F63" s="35"/>
      <c r="G63" s="35"/>
      <c r="I63" s="25"/>
      <c r="J63" s="25"/>
    </row>
    <row r="64" spans="1:10" x14ac:dyDescent="0.25">
      <c r="A64" s="28"/>
      <c r="B64" s="29"/>
      <c r="C64" s="29"/>
      <c r="D64" s="29"/>
      <c r="E64" s="113"/>
      <c r="F64" s="29"/>
      <c r="G64" s="29"/>
      <c r="H64" s="29"/>
      <c r="I64" s="29"/>
      <c r="J64" s="29"/>
    </row>
    <row r="65" spans="1:11" x14ac:dyDescent="0.25">
      <c r="B65" s="35"/>
      <c r="C65" s="35"/>
      <c r="D65" s="35"/>
      <c r="E65" s="35"/>
      <c r="F65" s="35"/>
      <c r="G65" s="35"/>
      <c r="H65" s="4"/>
      <c r="I65" s="4"/>
      <c r="J65" s="4"/>
    </row>
    <row r="66" spans="1:11" x14ac:dyDescent="0.25">
      <c r="B66" s="35"/>
      <c r="C66" s="35"/>
      <c r="D66" s="35"/>
      <c r="E66" s="35"/>
      <c r="F66" s="35"/>
      <c r="G66" s="35"/>
      <c r="H66" s="4"/>
      <c r="I66" s="4"/>
      <c r="J66" s="4"/>
    </row>
    <row r="67" spans="1:11" x14ac:dyDescent="0.25">
      <c r="B67" s="35"/>
      <c r="C67" s="35"/>
      <c r="D67" s="35"/>
      <c r="E67" s="35"/>
      <c r="F67" s="35"/>
      <c r="G67" s="35"/>
      <c r="H67" s="4"/>
      <c r="I67" s="4"/>
      <c r="J67" s="4"/>
    </row>
    <row r="68" spans="1:11" ht="15.75" x14ac:dyDescent="0.25">
      <c r="A68" s="24"/>
      <c r="B68" s="36"/>
      <c r="C68" s="36"/>
      <c r="D68" s="36"/>
      <c r="E68" s="36"/>
      <c r="F68" s="36"/>
      <c r="G68" s="36"/>
      <c r="H68" s="32"/>
      <c r="I68" s="32"/>
      <c r="J68" s="32"/>
    </row>
    <row r="69" spans="1:11" ht="13.5" customHeight="1" x14ac:dyDescent="0.25">
      <c r="A69" s="27"/>
      <c r="B69" s="27"/>
      <c r="C69" s="27"/>
      <c r="D69" s="27"/>
      <c r="E69" s="27"/>
      <c r="F69" s="27"/>
      <c r="G69" s="27"/>
      <c r="H69" s="3"/>
      <c r="I69" s="3"/>
      <c r="J69" s="3"/>
    </row>
    <row r="70" spans="1:11" ht="24.75" customHeight="1" x14ac:dyDescent="0.25">
      <c r="A70" s="118"/>
      <c r="B70" s="119"/>
      <c r="C70" s="119"/>
      <c r="D70" s="119"/>
      <c r="E70" s="119"/>
      <c r="F70" s="119"/>
      <c r="G70" s="119"/>
      <c r="H70" s="119"/>
      <c r="I70" s="119"/>
      <c r="J70" s="119"/>
      <c r="K70" s="1"/>
    </row>
    <row r="71" spans="1:11" x14ac:dyDescent="0.25">
      <c r="B71" s="35"/>
      <c r="C71" s="35"/>
      <c r="D71" s="35"/>
      <c r="E71" s="35"/>
      <c r="F71" s="35"/>
      <c r="G71" s="35"/>
      <c r="H71" s="4"/>
      <c r="I71" s="4"/>
      <c r="J71" s="4"/>
    </row>
    <row r="72" spans="1:11" x14ac:dyDescent="0.25">
      <c r="B72" s="35"/>
      <c r="C72" s="35"/>
      <c r="D72" s="35"/>
      <c r="E72" s="35"/>
      <c r="F72" s="35"/>
      <c r="G72" s="35"/>
      <c r="H72" s="4"/>
      <c r="I72" s="4"/>
      <c r="J72" s="4"/>
    </row>
    <row r="73" spans="1:11" x14ac:dyDescent="0.25">
      <c r="B73" s="35"/>
      <c r="C73" s="35"/>
      <c r="D73" s="35"/>
      <c r="E73" s="35"/>
      <c r="F73" s="35"/>
      <c r="G73" s="35"/>
      <c r="H73" s="4"/>
      <c r="I73" s="4"/>
      <c r="J73" s="4"/>
    </row>
    <row r="74" spans="1:11" ht="15.75" x14ac:dyDescent="0.25">
      <c r="A74" s="24"/>
      <c r="B74" s="36"/>
      <c r="C74" s="36"/>
      <c r="D74" s="36"/>
      <c r="E74" s="36"/>
      <c r="F74" s="36"/>
      <c r="G74" s="36"/>
      <c r="H74" s="32"/>
      <c r="I74" s="32"/>
      <c r="J74" s="32"/>
    </row>
    <row r="75" spans="1:11" ht="15.75" x14ac:dyDescent="0.25">
      <c r="B75" s="30"/>
      <c r="C75" s="30"/>
      <c r="D75" s="30"/>
      <c r="E75" s="30"/>
      <c r="F75" s="30"/>
      <c r="G75" s="30"/>
      <c r="H75" s="31"/>
      <c r="I75" s="31"/>
      <c r="J75" s="31"/>
    </row>
  </sheetData>
  <mergeCells count="4">
    <mergeCell ref="A70:J70"/>
    <mergeCell ref="A1:C1"/>
    <mergeCell ref="A2:C2"/>
    <mergeCell ref="A3:J3"/>
  </mergeCells>
  <pageMargins left="0.55118110236220474" right="0.23622047244094491" top="0.74803149606299213" bottom="0.74803149606299213" header="0.31496062992125984" footer="0.31496062992125984"/>
  <pageSetup scale="68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34" workbookViewId="0">
      <selection activeCell="G60" sqref="G60"/>
    </sheetView>
  </sheetViews>
  <sheetFormatPr baseColWidth="10" defaultRowHeight="15" x14ac:dyDescent="0.25"/>
  <cols>
    <col min="1" max="1" width="10.28515625" customWidth="1"/>
    <col min="2" max="2" width="32.28515625" customWidth="1"/>
    <col min="3" max="3" width="10.42578125" customWidth="1"/>
    <col min="4" max="4" width="14" customWidth="1"/>
    <col min="5" max="5" width="12.140625" customWidth="1"/>
    <col min="6" max="6" width="13.42578125" customWidth="1"/>
    <col min="7" max="7" width="12.7109375" customWidth="1"/>
    <col min="8" max="8" width="10.5703125" customWidth="1"/>
    <col min="9" max="9" width="10.42578125" customWidth="1"/>
    <col min="10" max="10" width="10.5703125" customWidth="1"/>
    <col min="11" max="11" width="14" customWidth="1"/>
  </cols>
  <sheetData>
    <row r="1" spans="1:11" x14ac:dyDescent="0.25">
      <c r="A1" s="120" t="s">
        <v>57</v>
      </c>
      <c r="B1" s="120"/>
      <c r="C1" s="120"/>
      <c r="D1" s="120"/>
      <c r="E1" s="111"/>
      <c r="F1" s="111"/>
      <c r="G1" s="54"/>
      <c r="H1" s="54"/>
      <c r="I1" s="54"/>
      <c r="J1" s="54"/>
      <c r="K1" s="5"/>
    </row>
    <row r="2" spans="1:11" ht="15.75" thickBot="1" x14ac:dyDescent="0.3">
      <c r="A2" s="121" t="s">
        <v>66</v>
      </c>
      <c r="B2" s="121"/>
      <c r="C2" s="121"/>
      <c r="D2" s="121"/>
      <c r="E2" s="111"/>
      <c r="F2" s="111"/>
      <c r="G2" s="54"/>
      <c r="H2" s="54"/>
      <c r="I2" s="54"/>
      <c r="J2" s="54"/>
      <c r="K2" s="5"/>
    </row>
    <row r="3" spans="1:11" ht="15.75" customHeight="1" thickBot="1" x14ac:dyDescent="0.3">
      <c r="A3" s="122" t="s">
        <v>74</v>
      </c>
      <c r="B3" s="123"/>
      <c r="C3" s="123"/>
      <c r="D3" s="123"/>
      <c r="E3" s="123"/>
      <c r="F3" s="123"/>
      <c r="G3" s="123"/>
      <c r="H3" s="123"/>
      <c r="I3" s="123"/>
      <c r="J3" s="125"/>
      <c r="K3" s="124"/>
    </row>
    <row r="4" spans="1:11" ht="54" customHeight="1" x14ac:dyDescent="0.25">
      <c r="A4" s="60" t="s">
        <v>59</v>
      </c>
      <c r="B4" s="61" t="s">
        <v>60</v>
      </c>
      <c r="C4" s="58" t="s">
        <v>78</v>
      </c>
      <c r="D4" s="58" t="s">
        <v>79</v>
      </c>
      <c r="E4" s="58" t="s">
        <v>72</v>
      </c>
      <c r="F4" s="58" t="s">
        <v>73</v>
      </c>
      <c r="G4" s="58" t="s">
        <v>69</v>
      </c>
      <c r="H4" s="58" t="s">
        <v>67</v>
      </c>
      <c r="I4" s="58" t="s">
        <v>68</v>
      </c>
      <c r="J4" s="58" t="s">
        <v>70</v>
      </c>
      <c r="K4" s="59" t="s">
        <v>44</v>
      </c>
    </row>
    <row r="5" spans="1:11" x14ac:dyDescent="0.25">
      <c r="A5" s="6">
        <v>54</v>
      </c>
      <c r="B5" s="55" t="s">
        <v>0</v>
      </c>
      <c r="C5" s="55"/>
      <c r="D5" s="55"/>
      <c r="E5" s="55"/>
      <c r="F5" s="55"/>
      <c r="G5" s="55"/>
      <c r="H5" s="55"/>
      <c r="I5" s="9"/>
      <c r="J5" s="9"/>
      <c r="K5" s="50"/>
    </row>
    <row r="6" spans="1:11" x14ac:dyDescent="0.25">
      <c r="A6" s="39">
        <v>541</v>
      </c>
      <c r="B6" s="40" t="s">
        <v>1</v>
      </c>
      <c r="C6" s="40"/>
      <c r="D6" s="76">
        <f>SUM(D7:D19)</f>
        <v>0</v>
      </c>
      <c r="E6" s="76"/>
      <c r="F6" s="76"/>
      <c r="G6" s="76">
        <f t="shared" ref="G6:J6" si="0">SUM(G7:G19)</f>
        <v>0</v>
      </c>
      <c r="H6" s="76">
        <f t="shared" si="0"/>
        <v>0</v>
      </c>
      <c r="I6" s="76">
        <f t="shared" si="0"/>
        <v>0</v>
      </c>
      <c r="J6" s="76">
        <f t="shared" si="0"/>
        <v>0</v>
      </c>
      <c r="K6" s="115">
        <f t="shared" ref="K6:K13" si="1">+D6+G6+H6+I6+J6</f>
        <v>0</v>
      </c>
    </row>
    <row r="7" spans="1:11" x14ac:dyDescent="0.25">
      <c r="A7" s="7">
        <v>54101</v>
      </c>
      <c r="B7" s="10" t="s">
        <v>2</v>
      </c>
      <c r="C7" s="10"/>
      <c r="D7" s="75"/>
      <c r="E7" s="75"/>
      <c r="F7" s="75"/>
      <c r="G7" s="75"/>
      <c r="H7" s="75"/>
      <c r="I7" s="9"/>
      <c r="J7" s="9"/>
      <c r="K7" s="50">
        <f t="shared" si="1"/>
        <v>0</v>
      </c>
    </row>
    <row r="8" spans="1:11" x14ac:dyDescent="0.25">
      <c r="A8" s="7">
        <v>54104</v>
      </c>
      <c r="B8" s="10" t="s">
        <v>3</v>
      </c>
      <c r="C8" s="10"/>
      <c r="D8" s="75"/>
      <c r="E8" s="75"/>
      <c r="F8" s="75"/>
      <c r="G8" s="75"/>
      <c r="H8" s="75"/>
      <c r="I8" s="9"/>
      <c r="J8" s="9"/>
      <c r="K8" s="50">
        <f t="shared" si="1"/>
        <v>0</v>
      </c>
    </row>
    <row r="9" spans="1:11" x14ac:dyDescent="0.25">
      <c r="A9" s="7">
        <v>54105</v>
      </c>
      <c r="B9" s="10" t="s">
        <v>4</v>
      </c>
      <c r="C9" s="10"/>
      <c r="D9" s="75"/>
      <c r="E9" s="75"/>
      <c r="F9" s="75"/>
      <c r="G9" s="75"/>
      <c r="H9" s="75"/>
      <c r="I9" s="9"/>
      <c r="J9" s="9"/>
      <c r="K9" s="50">
        <f t="shared" si="1"/>
        <v>0</v>
      </c>
    </row>
    <row r="10" spans="1:11" x14ac:dyDescent="0.25">
      <c r="A10" s="7">
        <v>54107</v>
      </c>
      <c r="B10" s="10" t="s">
        <v>50</v>
      </c>
      <c r="C10" s="10"/>
      <c r="D10" s="75"/>
      <c r="E10" s="75"/>
      <c r="F10" s="75"/>
      <c r="G10" s="75"/>
      <c r="H10" s="75"/>
      <c r="I10" s="9"/>
      <c r="J10" s="9"/>
      <c r="K10" s="50">
        <f t="shared" si="1"/>
        <v>0</v>
      </c>
    </row>
    <row r="11" spans="1:11" x14ac:dyDescent="0.25">
      <c r="A11" s="7">
        <v>54108</v>
      </c>
      <c r="B11" s="10" t="s">
        <v>45</v>
      </c>
      <c r="C11" s="10"/>
      <c r="D11" s="75"/>
      <c r="E11" s="75"/>
      <c r="F11" s="75"/>
      <c r="G11" s="75"/>
      <c r="H11" s="75"/>
      <c r="I11" s="9"/>
      <c r="J11" s="9"/>
      <c r="K11" s="50">
        <f t="shared" si="1"/>
        <v>0</v>
      </c>
    </row>
    <row r="12" spans="1:11" x14ac:dyDescent="0.25">
      <c r="A12" s="7">
        <v>54109</v>
      </c>
      <c r="B12" s="10" t="s">
        <v>5</v>
      </c>
      <c r="C12" s="10"/>
      <c r="D12" s="75"/>
      <c r="E12" s="75"/>
      <c r="F12" s="75"/>
      <c r="G12" s="75"/>
      <c r="H12" s="75"/>
      <c r="I12" s="9"/>
      <c r="J12" s="9"/>
      <c r="K12" s="50">
        <f t="shared" si="1"/>
        <v>0</v>
      </c>
    </row>
    <row r="13" spans="1:11" x14ac:dyDescent="0.25">
      <c r="A13" s="7">
        <v>54110</v>
      </c>
      <c r="B13" s="10" t="s">
        <v>6</v>
      </c>
      <c r="C13" s="10"/>
      <c r="D13" s="75"/>
      <c r="E13" s="75"/>
      <c r="F13" s="75"/>
      <c r="G13" s="75"/>
      <c r="H13" s="75"/>
      <c r="I13" s="9"/>
      <c r="J13" s="9"/>
      <c r="K13" s="50">
        <f t="shared" si="1"/>
        <v>0</v>
      </c>
    </row>
    <row r="14" spans="1:11" x14ac:dyDescent="0.25">
      <c r="A14" s="7">
        <v>54114</v>
      </c>
      <c r="B14" s="10" t="s">
        <v>7</v>
      </c>
      <c r="C14" s="10"/>
      <c r="D14" s="75"/>
      <c r="E14" s="75"/>
      <c r="F14" s="75"/>
      <c r="G14" s="75"/>
      <c r="H14" s="75"/>
      <c r="I14" s="9"/>
      <c r="J14" s="9"/>
      <c r="K14" s="50" t="s">
        <v>71</v>
      </c>
    </row>
    <row r="15" spans="1:11" x14ac:dyDescent="0.25">
      <c r="A15" s="7">
        <v>54115</v>
      </c>
      <c r="B15" s="10" t="s">
        <v>8</v>
      </c>
      <c r="C15" s="10"/>
      <c r="D15" s="75"/>
      <c r="E15" s="75"/>
      <c r="F15" s="75"/>
      <c r="G15" s="75"/>
      <c r="H15" s="75"/>
      <c r="I15" s="9"/>
      <c r="J15" s="9"/>
      <c r="K15" s="50">
        <f>+D15+G15+H15+I15+J15</f>
        <v>0</v>
      </c>
    </row>
    <row r="16" spans="1:11" x14ac:dyDescent="0.25">
      <c r="A16" s="7">
        <v>54116</v>
      </c>
      <c r="B16" s="10" t="s">
        <v>9</v>
      </c>
      <c r="C16" s="10"/>
      <c r="D16" s="75"/>
      <c r="E16" s="75"/>
      <c r="F16" s="75"/>
      <c r="G16" s="75"/>
      <c r="H16" s="75"/>
      <c r="I16" s="9"/>
      <c r="J16" s="9"/>
      <c r="K16" s="50">
        <f>+D16+G16+H16+I16+J16</f>
        <v>0</v>
      </c>
    </row>
    <row r="17" spans="1:11" x14ac:dyDescent="0.25">
      <c r="A17" s="7">
        <v>54118</v>
      </c>
      <c r="B17" s="10" t="s">
        <v>46</v>
      </c>
      <c r="C17" s="10"/>
      <c r="D17" s="75"/>
      <c r="E17" s="75"/>
      <c r="F17" s="75"/>
      <c r="G17" s="75"/>
      <c r="H17" s="75"/>
      <c r="I17" s="9"/>
      <c r="J17" s="9"/>
      <c r="K17" s="50">
        <f>+D17+G17+H17+I17+J17</f>
        <v>0</v>
      </c>
    </row>
    <row r="18" spans="1:11" x14ac:dyDescent="0.25">
      <c r="A18" s="7">
        <v>54119</v>
      </c>
      <c r="B18" s="10" t="s">
        <v>39</v>
      </c>
      <c r="C18" s="10"/>
      <c r="D18" s="75"/>
      <c r="E18" s="75"/>
      <c r="F18" s="75"/>
      <c r="G18" s="75"/>
      <c r="H18" s="75"/>
      <c r="I18" s="9"/>
      <c r="J18" s="9"/>
      <c r="K18" s="50">
        <f>+D18+G18+H18+I18+J18</f>
        <v>0</v>
      </c>
    </row>
    <row r="19" spans="1:11" x14ac:dyDescent="0.25">
      <c r="A19" s="7">
        <v>54199</v>
      </c>
      <c r="B19" s="10" t="s">
        <v>10</v>
      </c>
      <c r="C19" s="10"/>
      <c r="D19" s="75"/>
      <c r="E19" s="75"/>
      <c r="F19" s="75"/>
      <c r="G19" s="75"/>
      <c r="H19" s="75"/>
      <c r="I19" s="9"/>
      <c r="J19" s="9">
        <v>0</v>
      </c>
      <c r="K19" s="50">
        <f>+D19+G19+H19+I19+J19</f>
        <v>0</v>
      </c>
    </row>
    <row r="20" spans="1:11" x14ac:dyDescent="0.25">
      <c r="A20" s="39">
        <v>542</v>
      </c>
      <c r="B20" s="40" t="s">
        <v>11</v>
      </c>
      <c r="C20" s="40"/>
      <c r="D20" s="76"/>
      <c r="E20" s="76"/>
      <c r="F20" s="76"/>
      <c r="G20" s="76"/>
      <c r="H20" s="76"/>
      <c r="I20" s="76"/>
      <c r="J20" s="76"/>
      <c r="K20" s="115"/>
    </row>
    <row r="21" spans="1:11" ht="17.25" customHeight="1" x14ac:dyDescent="0.25">
      <c r="A21" s="39">
        <v>543</v>
      </c>
      <c r="B21" s="41" t="s">
        <v>14</v>
      </c>
      <c r="C21" s="77">
        <f>SUM(C22:C32)</f>
        <v>8000</v>
      </c>
      <c r="D21" s="77">
        <f>SUM(D22:D32)</f>
        <v>3500</v>
      </c>
      <c r="E21" s="77">
        <f>SUM(E22:E32)</f>
        <v>3500</v>
      </c>
      <c r="F21" s="77">
        <f>SUM(F22:F32)</f>
        <v>500</v>
      </c>
      <c r="G21" s="77">
        <f t="shared" ref="G21:K21" si="2">SUM(G22:G32)</f>
        <v>4850</v>
      </c>
      <c r="H21" s="77">
        <f t="shared" si="2"/>
        <v>3250</v>
      </c>
      <c r="I21" s="77">
        <f t="shared" si="2"/>
        <v>1000</v>
      </c>
      <c r="J21" s="77">
        <f t="shared" si="2"/>
        <v>1255</v>
      </c>
      <c r="K21" s="116">
        <f t="shared" si="2"/>
        <v>25855</v>
      </c>
    </row>
    <row r="22" spans="1:11" ht="22.5" customHeight="1" x14ac:dyDescent="0.25">
      <c r="A22" s="7">
        <v>54301</v>
      </c>
      <c r="B22" s="12" t="s">
        <v>15</v>
      </c>
      <c r="C22" s="12"/>
      <c r="D22" s="78"/>
      <c r="E22" s="78"/>
      <c r="F22" s="78"/>
      <c r="G22" s="78"/>
      <c r="H22" s="78"/>
      <c r="I22" s="9"/>
      <c r="J22" s="9"/>
      <c r="K22" s="50">
        <f>+C22+D22+E22+F22+G22+H22+I22+J22</f>
        <v>0</v>
      </c>
    </row>
    <row r="23" spans="1:11" x14ac:dyDescent="0.25">
      <c r="A23" s="7">
        <v>54302</v>
      </c>
      <c r="B23" s="10" t="s">
        <v>16</v>
      </c>
      <c r="C23" s="10"/>
      <c r="D23" s="75"/>
      <c r="E23" s="75"/>
      <c r="F23" s="75"/>
      <c r="G23" s="75"/>
      <c r="H23" s="75"/>
      <c r="I23" s="9"/>
      <c r="J23" s="9"/>
      <c r="K23" s="50">
        <f t="shared" ref="K23:K32" si="3">+C23+D23+E23+F23+G23+H23+I23+J23</f>
        <v>0</v>
      </c>
    </row>
    <row r="24" spans="1:11" ht="25.5" customHeight="1" x14ac:dyDescent="0.25">
      <c r="A24" s="7">
        <v>54303</v>
      </c>
      <c r="B24" s="12" t="s">
        <v>17</v>
      </c>
      <c r="C24" s="12"/>
      <c r="D24" s="78"/>
      <c r="E24" s="78"/>
      <c r="F24" s="78"/>
      <c r="G24" s="78"/>
      <c r="H24" s="78"/>
      <c r="I24" s="9"/>
      <c r="J24" s="9"/>
      <c r="K24" s="50">
        <f t="shared" si="3"/>
        <v>0</v>
      </c>
    </row>
    <row r="25" spans="1:11" ht="25.5" customHeight="1" x14ac:dyDescent="0.25">
      <c r="A25" s="7">
        <v>54304</v>
      </c>
      <c r="B25" s="12" t="s">
        <v>48</v>
      </c>
      <c r="C25" s="12"/>
      <c r="D25" s="78"/>
      <c r="E25" s="78"/>
      <c r="F25" s="78"/>
      <c r="G25" s="78"/>
      <c r="H25" s="78"/>
      <c r="I25" s="9"/>
      <c r="J25" s="9"/>
      <c r="K25" s="50">
        <f t="shared" si="3"/>
        <v>0</v>
      </c>
    </row>
    <row r="26" spans="1:11" x14ac:dyDescent="0.25">
      <c r="A26" s="7">
        <v>54305</v>
      </c>
      <c r="B26" s="10" t="s">
        <v>18</v>
      </c>
      <c r="C26" s="10"/>
      <c r="D26" s="75"/>
      <c r="E26" s="75"/>
      <c r="F26" s="75"/>
      <c r="G26" s="75"/>
      <c r="H26" s="75"/>
      <c r="I26" s="9"/>
      <c r="J26" s="9"/>
      <c r="K26" s="50">
        <f t="shared" si="3"/>
        <v>0</v>
      </c>
    </row>
    <row r="27" spans="1:11" x14ac:dyDescent="0.25">
      <c r="A27" s="7">
        <v>54306</v>
      </c>
      <c r="B27" s="10" t="s">
        <v>19</v>
      </c>
      <c r="C27" s="10"/>
      <c r="D27" s="75"/>
      <c r="E27" s="75"/>
      <c r="F27" s="75"/>
      <c r="G27" s="75"/>
      <c r="H27" s="75"/>
      <c r="I27" s="9"/>
      <c r="J27" s="9"/>
      <c r="K27" s="50">
        <f t="shared" si="3"/>
        <v>0</v>
      </c>
    </row>
    <row r="28" spans="1:11" x14ac:dyDescent="0.25">
      <c r="A28" s="7">
        <v>54310</v>
      </c>
      <c r="B28" s="10" t="s">
        <v>20</v>
      </c>
      <c r="C28" s="75">
        <v>995</v>
      </c>
      <c r="D28" s="75">
        <v>900</v>
      </c>
      <c r="E28" s="75"/>
      <c r="F28" s="75">
        <v>500</v>
      </c>
      <c r="G28" s="75">
        <f>850+3000</f>
        <v>3850</v>
      </c>
      <c r="H28" s="75">
        <v>1500</v>
      </c>
      <c r="I28" s="53"/>
      <c r="J28" s="53">
        <f>650+605</f>
        <v>1255</v>
      </c>
      <c r="K28" s="50">
        <f t="shared" si="3"/>
        <v>9000</v>
      </c>
    </row>
    <row r="29" spans="1:11" ht="27" customHeight="1" x14ac:dyDescent="0.25">
      <c r="A29" s="7">
        <v>54313</v>
      </c>
      <c r="B29" s="12" t="s">
        <v>21</v>
      </c>
      <c r="C29" s="12"/>
      <c r="D29" s="78">
        <v>0</v>
      </c>
      <c r="E29" s="78">
        <v>3500</v>
      </c>
      <c r="F29" s="78"/>
      <c r="G29" s="78">
        <v>1000</v>
      </c>
      <c r="H29" s="78">
        <f>750+1000</f>
        <v>1750</v>
      </c>
      <c r="I29" s="9">
        <v>1000</v>
      </c>
      <c r="J29" s="9">
        <v>0</v>
      </c>
      <c r="K29" s="50">
        <f t="shared" si="3"/>
        <v>7250</v>
      </c>
    </row>
    <row r="30" spans="1:11" ht="27" customHeight="1" x14ac:dyDescent="0.25">
      <c r="A30" s="7">
        <v>54316</v>
      </c>
      <c r="B30" s="12" t="s">
        <v>49</v>
      </c>
      <c r="C30" s="12"/>
      <c r="D30" s="78"/>
      <c r="E30" s="78"/>
      <c r="F30" s="78"/>
      <c r="G30" s="78"/>
      <c r="H30" s="78"/>
      <c r="I30" s="9"/>
      <c r="J30" s="9"/>
      <c r="K30" s="50">
        <f t="shared" si="3"/>
        <v>0</v>
      </c>
    </row>
    <row r="31" spans="1:11" ht="16.5" customHeight="1" x14ac:dyDescent="0.25">
      <c r="A31" s="7">
        <v>54317</v>
      </c>
      <c r="B31" s="12" t="s">
        <v>22</v>
      </c>
      <c r="C31" s="12"/>
      <c r="D31" s="78"/>
      <c r="E31" s="78"/>
      <c r="F31" s="78"/>
      <c r="G31" s="78"/>
      <c r="H31" s="78"/>
      <c r="I31" s="9"/>
      <c r="J31" s="9"/>
      <c r="K31" s="50">
        <f t="shared" si="3"/>
        <v>0</v>
      </c>
    </row>
    <row r="32" spans="1:11" ht="16.5" customHeight="1" x14ac:dyDescent="0.25">
      <c r="A32" s="7">
        <v>54399</v>
      </c>
      <c r="B32" s="12" t="s">
        <v>14</v>
      </c>
      <c r="C32" s="78">
        <v>7005</v>
      </c>
      <c r="D32" s="78">
        <v>2600</v>
      </c>
      <c r="E32" s="78"/>
      <c r="F32" s="78"/>
      <c r="G32" s="78"/>
      <c r="H32" s="78"/>
      <c r="I32" s="9"/>
      <c r="J32" s="9"/>
      <c r="K32" s="50">
        <f t="shared" si="3"/>
        <v>9605</v>
      </c>
    </row>
    <row r="33" spans="1:13" x14ac:dyDescent="0.25">
      <c r="A33" s="39">
        <v>544</v>
      </c>
      <c r="B33" s="40" t="s">
        <v>23</v>
      </c>
      <c r="C33" s="40"/>
      <c r="D33" s="76">
        <f>SUM(D34:D36)</f>
        <v>4500</v>
      </c>
      <c r="E33" s="76">
        <f>SUM(E34:E40)</f>
        <v>5500</v>
      </c>
      <c r="F33" s="76">
        <f>SUM(F34:F40)</f>
        <v>5500</v>
      </c>
      <c r="G33" s="76">
        <f t="shared" ref="G33:K33" si="4">SUM(G34:G36)</f>
        <v>150</v>
      </c>
      <c r="H33" s="76">
        <f t="shared" si="4"/>
        <v>750</v>
      </c>
      <c r="I33" s="76">
        <f t="shared" si="4"/>
        <v>0</v>
      </c>
      <c r="J33" s="76">
        <f t="shared" si="4"/>
        <v>350</v>
      </c>
      <c r="K33" s="115">
        <f t="shared" si="4"/>
        <v>8650</v>
      </c>
    </row>
    <row r="34" spans="1:13" x14ac:dyDescent="0.25">
      <c r="A34" s="7">
        <v>54402</v>
      </c>
      <c r="B34" s="10" t="s">
        <v>37</v>
      </c>
      <c r="C34" s="10"/>
      <c r="D34" s="75"/>
      <c r="E34" s="75"/>
      <c r="F34" s="75"/>
      <c r="G34" s="75"/>
      <c r="H34" s="75"/>
      <c r="I34" s="9"/>
      <c r="J34" s="9"/>
      <c r="K34" s="50">
        <f>+C34+D34+E34+F34+G34+H34+I34+J34</f>
        <v>0</v>
      </c>
    </row>
    <row r="35" spans="1:13" x14ac:dyDescent="0.25">
      <c r="A35" s="7">
        <v>54403</v>
      </c>
      <c r="B35" s="8" t="s">
        <v>24</v>
      </c>
      <c r="C35" s="8"/>
      <c r="D35" s="79">
        <v>4500</v>
      </c>
      <c r="E35" s="79"/>
      <c r="F35" s="79">
        <f>500+2400</f>
        <v>2900</v>
      </c>
      <c r="G35" s="79">
        <v>150</v>
      </c>
      <c r="H35" s="79">
        <v>750</v>
      </c>
      <c r="I35" s="9"/>
      <c r="J35" s="9">
        <v>350</v>
      </c>
      <c r="K35" s="50">
        <f t="shared" ref="K35:K36" si="5">+C35+D35+E35+F35+G35+H35+I35+J35</f>
        <v>8650</v>
      </c>
    </row>
    <row r="36" spans="1:13" x14ac:dyDescent="0.25">
      <c r="A36" s="7">
        <v>54404</v>
      </c>
      <c r="B36" s="8" t="s">
        <v>38</v>
      </c>
      <c r="C36" s="8"/>
      <c r="D36" s="79"/>
      <c r="E36" s="79"/>
      <c r="F36" s="79"/>
      <c r="G36" s="79"/>
      <c r="H36" s="79"/>
      <c r="I36" s="9"/>
      <c r="J36" s="9"/>
      <c r="K36" s="50">
        <f t="shared" si="5"/>
        <v>0</v>
      </c>
    </row>
    <row r="37" spans="1:13" ht="15" customHeight="1" x14ac:dyDescent="0.25">
      <c r="A37" s="39">
        <v>545</v>
      </c>
      <c r="B37" s="42" t="s">
        <v>25</v>
      </c>
      <c r="C37" s="42"/>
      <c r="D37" s="80">
        <f>SUM(D38:D40)</f>
        <v>0</v>
      </c>
      <c r="E37" s="80"/>
      <c r="F37" s="80"/>
      <c r="G37" s="80">
        <f t="shared" ref="G37:K37" si="6">SUM(G38:G40)</f>
        <v>0</v>
      </c>
      <c r="H37" s="80">
        <f t="shared" si="6"/>
        <v>0</v>
      </c>
      <c r="I37" s="80">
        <f t="shared" si="6"/>
        <v>6000</v>
      </c>
      <c r="J37" s="80">
        <f t="shared" si="6"/>
        <v>0</v>
      </c>
      <c r="K37" s="100">
        <f t="shared" si="6"/>
        <v>14100</v>
      </c>
    </row>
    <row r="38" spans="1:13" x14ac:dyDescent="0.25">
      <c r="A38" s="7">
        <v>54505</v>
      </c>
      <c r="B38" s="8" t="s">
        <v>26</v>
      </c>
      <c r="C38" s="8"/>
      <c r="D38" s="79"/>
      <c r="E38" s="79"/>
      <c r="F38" s="79"/>
      <c r="G38" s="79"/>
      <c r="H38" s="79"/>
      <c r="I38" s="79"/>
      <c r="J38" s="9"/>
      <c r="K38" s="50">
        <f>+C38+D38+E38+F38+G38+H38+I38+J38</f>
        <v>0</v>
      </c>
    </row>
    <row r="39" spans="1:13" x14ac:dyDescent="0.25">
      <c r="A39" s="7">
        <v>54507</v>
      </c>
      <c r="B39" s="8" t="s">
        <v>27</v>
      </c>
      <c r="C39" s="8"/>
      <c r="D39" s="79"/>
      <c r="E39" s="79"/>
      <c r="F39" s="79"/>
      <c r="G39" s="79"/>
      <c r="H39" s="79"/>
      <c r="I39" s="79"/>
      <c r="J39" s="9"/>
      <c r="K39" s="50">
        <f t="shared" ref="K39:K40" si="7">+C39+D39+E39+F39+G39+H39+I39+J39</f>
        <v>0</v>
      </c>
    </row>
    <row r="40" spans="1:13" ht="26.25" x14ac:dyDescent="0.25">
      <c r="A40" s="7">
        <v>54599</v>
      </c>
      <c r="B40" s="13" t="s">
        <v>28</v>
      </c>
      <c r="C40" s="13"/>
      <c r="D40" s="81">
        <v>0</v>
      </c>
      <c r="E40" s="81">
        <v>5500</v>
      </c>
      <c r="F40" s="81">
        <v>2600</v>
      </c>
      <c r="G40" s="81"/>
      <c r="H40" s="81"/>
      <c r="I40" s="81">
        <f>3000+3000</f>
        <v>6000</v>
      </c>
      <c r="J40" s="9"/>
      <c r="K40" s="50">
        <f t="shared" si="7"/>
        <v>14100</v>
      </c>
    </row>
    <row r="41" spans="1:13" x14ac:dyDescent="0.25">
      <c r="A41" s="11"/>
      <c r="B41" s="14" t="s">
        <v>33</v>
      </c>
      <c r="C41" s="95">
        <f>+C6+C20+C21+C33</f>
        <v>8000</v>
      </c>
      <c r="D41" s="82">
        <f>+D21+D33+D37</f>
        <v>8000</v>
      </c>
      <c r="E41" s="82">
        <f>+E21+E33+E37</f>
        <v>9000</v>
      </c>
      <c r="F41" s="82"/>
      <c r="G41" s="82">
        <f t="shared" ref="G41:H41" si="8">+G21+G33+G37</f>
        <v>5000</v>
      </c>
      <c r="H41" s="82">
        <f t="shared" si="8"/>
        <v>4000</v>
      </c>
      <c r="I41" s="82">
        <f>+I6+I20+I21+I33+I37</f>
        <v>7000</v>
      </c>
      <c r="J41" s="82">
        <f>+J6+J20+J21+J33+J37</f>
        <v>1605</v>
      </c>
      <c r="K41" s="117">
        <f>+K6+K20+K21+K33+K37</f>
        <v>48605</v>
      </c>
    </row>
    <row r="42" spans="1:13" x14ac:dyDescent="0.25">
      <c r="A42" s="6">
        <v>55</v>
      </c>
      <c r="B42" s="15" t="s">
        <v>29</v>
      </c>
      <c r="C42" s="15"/>
      <c r="D42" s="83"/>
      <c r="E42" s="83"/>
      <c r="F42" s="83"/>
      <c r="G42" s="83"/>
      <c r="H42" s="83"/>
      <c r="I42" s="9"/>
      <c r="J42" s="9"/>
      <c r="K42" s="50"/>
      <c r="M42" t="s">
        <v>55</v>
      </c>
    </row>
    <row r="43" spans="1:13" ht="16.5" customHeight="1" x14ac:dyDescent="0.25">
      <c r="A43" s="43">
        <v>556</v>
      </c>
      <c r="B43" s="44" t="s">
        <v>34</v>
      </c>
      <c r="C43" s="44"/>
      <c r="D43" s="84">
        <f>SUM(D44:D47)</f>
        <v>0</v>
      </c>
      <c r="E43" s="84"/>
      <c r="F43" s="84"/>
      <c r="G43" s="84">
        <f t="shared" ref="G43:K43" si="9">SUM(G44:G47)</f>
        <v>0</v>
      </c>
      <c r="H43" s="84">
        <f t="shared" si="9"/>
        <v>0</v>
      </c>
      <c r="I43" s="84">
        <f t="shared" si="9"/>
        <v>0</v>
      </c>
      <c r="J43" s="84">
        <f t="shared" si="9"/>
        <v>0</v>
      </c>
      <c r="K43" s="102">
        <f t="shared" si="9"/>
        <v>0</v>
      </c>
    </row>
    <row r="44" spans="1:13" ht="15.75" customHeight="1" x14ac:dyDescent="0.25">
      <c r="A44" s="16">
        <v>55599</v>
      </c>
      <c r="B44" s="17" t="s">
        <v>41</v>
      </c>
      <c r="C44" s="17"/>
      <c r="D44" s="85"/>
      <c r="E44" s="85"/>
      <c r="F44" s="85"/>
      <c r="G44" s="85"/>
      <c r="H44" s="85"/>
      <c r="I44" s="9"/>
      <c r="J44" s="9"/>
      <c r="K44" s="50"/>
    </row>
    <row r="45" spans="1:13" x14ac:dyDescent="0.25">
      <c r="A45" s="7">
        <v>55601</v>
      </c>
      <c r="B45" s="13" t="s">
        <v>35</v>
      </c>
      <c r="C45" s="13"/>
      <c r="D45" s="81"/>
      <c r="E45" s="81"/>
      <c r="F45" s="81"/>
      <c r="G45" s="81"/>
      <c r="H45" s="81"/>
      <c r="I45" s="9"/>
      <c r="J45" s="9"/>
      <c r="K45" s="50"/>
    </row>
    <row r="46" spans="1:13" x14ac:dyDescent="0.25">
      <c r="A46" s="7">
        <v>55602</v>
      </c>
      <c r="B46" s="13" t="s">
        <v>36</v>
      </c>
      <c r="C46" s="13"/>
      <c r="D46" s="81"/>
      <c r="E46" s="81"/>
      <c r="F46" s="81"/>
      <c r="G46" s="81"/>
      <c r="H46" s="81"/>
      <c r="I46" s="9"/>
      <c r="J46" s="9"/>
      <c r="K46" s="50"/>
    </row>
    <row r="47" spans="1:13" x14ac:dyDescent="0.25">
      <c r="A47" s="7">
        <v>55603</v>
      </c>
      <c r="B47" s="13" t="s">
        <v>54</v>
      </c>
      <c r="C47" s="13"/>
      <c r="D47" s="81"/>
      <c r="E47" s="81"/>
      <c r="F47" s="81"/>
      <c r="G47" s="81"/>
      <c r="H47" s="81"/>
      <c r="I47" s="9"/>
      <c r="J47" s="9"/>
      <c r="K47" s="50"/>
    </row>
    <row r="48" spans="1:13" x14ac:dyDescent="0.25">
      <c r="A48" s="11"/>
      <c r="B48" s="14" t="s">
        <v>30</v>
      </c>
      <c r="C48" s="14"/>
      <c r="D48" s="82"/>
      <c r="E48" s="82"/>
      <c r="F48" s="82"/>
      <c r="G48" s="82"/>
      <c r="H48" s="82"/>
      <c r="I48" s="33"/>
      <c r="J48" s="33"/>
      <c r="K48" s="52"/>
    </row>
    <row r="49" spans="1:12" x14ac:dyDescent="0.25">
      <c r="A49" s="18">
        <v>61</v>
      </c>
      <c r="B49" s="19" t="s">
        <v>31</v>
      </c>
      <c r="C49" s="19"/>
      <c r="D49" s="86"/>
      <c r="E49" s="86"/>
      <c r="F49" s="86"/>
      <c r="G49" s="86"/>
      <c r="H49" s="86"/>
      <c r="I49" s="9"/>
      <c r="J49" s="9"/>
      <c r="K49" s="50"/>
    </row>
    <row r="50" spans="1:12" x14ac:dyDescent="0.25">
      <c r="A50" s="20">
        <v>61101</v>
      </c>
      <c r="B50" s="21" t="s">
        <v>51</v>
      </c>
      <c r="C50" s="21"/>
      <c r="D50" s="87"/>
      <c r="E50" s="87"/>
      <c r="F50" s="87"/>
      <c r="G50" s="87"/>
      <c r="H50" s="87"/>
      <c r="I50" s="9"/>
      <c r="J50" s="9"/>
      <c r="K50" s="50">
        <f>+D50+G50+H50+I50+J50</f>
        <v>0</v>
      </c>
    </row>
    <row r="51" spans="1:12" x14ac:dyDescent="0.25">
      <c r="A51" s="20">
        <v>61102</v>
      </c>
      <c r="B51" s="21" t="s">
        <v>42</v>
      </c>
      <c r="C51" s="21"/>
      <c r="D51" s="87"/>
      <c r="E51" s="87"/>
      <c r="F51" s="87"/>
      <c r="G51" s="87"/>
      <c r="H51" s="87"/>
      <c r="I51" s="9"/>
      <c r="J51" s="9"/>
      <c r="K51" s="50">
        <f>+D51+G51+H51+I51+J51</f>
        <v>0</v>
      </c>
    </row>
    <row r="52" spans="1:12" x14ac:dyDescent="0.25">
      <c r="A52" s="20">
        <v>61104</v>
      </c>
      <c r="B52" s="21" t="s">
        <v>52</v>
      </c>
      <c r="C52" s="21"/>
      <c r="D52" s="87"/>
      <c r="E52" s="87"/>
      <c r="F52" s="87"/>
      <c r="G52" s="87"/>
      <c r="H52" s="87"/>
      <c r="I52" s="9"/>
      <c r="J52" s="9"/>
      <c r="K52" s="50">
        <f>+D52+G52+H52+I52+J52</f>
        <v>0</v>
      </c>
    </row>
    <row r="53" spans="1:12" x14ac:dyDescent="0.25">
      <c r="A53" s="20">
        <v>61199</v>
      </c>
      <c r="B53" s="21" t="s">
        <v>53</v>
      </c>
      <c r="C53" s="56"/>
      <c r="D53" s="88"/>
      <c r="E53" s="88"/>
      <c r="F53" s="88"/>
      <c r="G53" s="88"/>
      <c r="H53" s="88"/>
      <c r="I53" s="34"/>
      <c r="J53" s="34"/>
      <c r="K53" s="50">
        <f>+D53+G53+H53+I53+J53</f>
        <v>0</v>
      </c>
    </row>
    <row r="54" spans="1:12" x14ac:dyDescent="0.25">
      <c r="A54" s="20">
        <v>61403</v>
      </c>
      <c r="B54" s="21" t="s">
        <v>43</v>
      </c>
      <c r="C54" s="56"/>
      <c r="D54" s="88"/>
      <c r="E54" s="88"/>
      <c r="F54" s="88"/>
      <c r="G54" s="88"/>
      <c r="H54" s="88"/>
      <c r="I54" s="34"/>
      <c r="J54" s="34"/>
      <c r="K54" s="50">
        <f>+D54+G54+H54+I54+J54</f>
        <v>0</v>
      </c>
    </row>
    <row r="55" spans="1:12" x14ac:dyDescent="0.25">
      <c r="A55" s="37"/>
      <c r="B55" s="38" t="s">
        <v>32</v>
      </c>
      <c r="C55" s="57"/>
      <c r="D55" s="89">
        <f>SUM(D50:D54)</f>
        <v>0</v>
      </c>
      <c r="E55" s="89"/>
      <c r="F55" s="89"/>
      <c r="G55" s="89">
        <f t="shared" ref="G55:K55" si="10">SUM(G50:G54)</f>
        <v>0</v>
      </c>
      <c r="H55" s="89">
        <f t="shared" si="10"/>
        <v>0</v>
      </c>
      <c r="I55" s="89">
        <f t="shared" si="10"/>
        <v>0</v>
      </c>
      <c r="J55" s="89">
        <f t="shared" si="10"/>
        <v>0</v>
      </c>
      <c r="K55" s="90">
        <f t="shared" si="10"/>
        <v>0</v>
      </c>
    </row>
    <row r="56" spans="1:12" ht="15.75" thickBot="1" x14ac:dyDescent="0.3">
      <c r="A56" s="22"/>
      <c r="B56" s="23" t="s">
        <v>44</v>
      </c>
      <c r="C56" s="91">
        <f>+C41+C48+C55</f>
        <v>8000</v>
      </c>
      <c r="D56" s="91">
        <f>+D41+D48+D55</f>
        <v>8000</v>
      </c>
      <c r="E56" s="91">
        <f>+E41+E48+E55</f>
        <v>9000</v>
      </c>
      <c r="F56" s="91">
        <f>+F21+F33+F41+F48+F55</f>
        <v>6000</v>
      </c>
      <c r="G56" s="91">
        <f t="shared" ref="G56:J56" si="11">+G41+G48+G55</f>
        <v>5000</v>
      </c>
      <c r="H56" s="91">
        <f t="shared" si="11"/>
        <v>4000</v>
      </c>
      <c r="I56" s="91">
        <f>+I41+I48+I55</f>
        <v>7000</v>
      </c>
      <c r="J56" s="91">
        <f t="shared" si="11"/>
        <v>1605</v>
      </c>
      <c r="K56" s="92">
        <f>SUM(C56:J56)</f>
        <v>48605</v>
      </c>
    </row>
    <row r="57" spans="1:12" x14ac:dyDescent="0.25">
      <c r="A57" s="28"/>
      <c r="B57" s="29"/>
      <c r="C57" s="114"/>
      <c r="D57" s="114"/>
      <c r="E57" s="114"/>
      <c r="F57" s="114"/>
      <c r="G57" s="114"/>
      <c r="H57" s="114"/>
      <c r="I57" s="114"/>
      <c r="J57" s="114"/>
      <c r="K57" s="29"/>
    </row>
    <row r="58" spans="1:12" x14ac:dyDescent="0.25">
      <c r="B58" s="35"/>
      <c r="C58" s="35"/>
      <c r="D58" s="35"/>
      <c r="E58" s="35"/>
      <c r="F58" s="35"/>
      <c r="G58" s="35"/>
      <c r="H58" s="35"/>
      <c r="I58" s="4"/>
      <c r="J58" s="4"/>
      <c r="K58" s="4"/>
    </row>
    <row r="59" spans="1:12" x14ac:dyDescent="0.25">
      <c r="B59" s="35"/>
      <c r="C59" s="35"/>
      <c r="D59" s="35"/>
      <c r="E59" s="35"/>
      <c r="F59" s="35"/>
      <c r="G59" s="35"/>
      <c r="H59" s="35"/>
      <c r="I59" s="4"/>
      <c r="J59" s="4"/>
      <c r="K59" s="4"/>
    </row>
    <row r="60" spans="1:12" x14ac:dyDescent="0.25">
      <c r="B60" s="35"/>
      <c r="C60" s="35"/>
      <c r="D60" s="35"/>
      <c r="E60" s="35"/>
      <c r="F60" s="35"/>
      <c r="G60" s="35"/>
      <c r="H60" s="35"/>
      <c r="I60" s="4"/>
      <c r="J60" s="4"/>
      <c r="K60" s="4"/>
    </row>
    <row r="61" spans="1:12" ht="15.75" x14ac:dyDescent="0.25">
      <c r="A61" s="24"/>
      <c r="B61" s="36"/>
      <c r="C61" s="36"/>
      <c r="D61" s="36"/>
      <c r="E61" s="36"/>
      <c r="F61" s="36"/>
      <c r="G61" s="36"/>
      <c r="H61" s="36"/>
      <c r="I61" s="32"/>
      <c r="J61" s="32"/>
      <c r="K61" s="32"/>
    </row>
    <row r="62" spans="1:12" ht="13.5" customHeight="1" x14ac:dyDescent="0.25">
      <c r="A62" s="27"/>
      <c r="B62" s="27"/>
      <c r="C62" s="27"/>
      <c r="D62" s="27"/>
      <c r="E62" s="27"/>
      <c r="F62" s="27"/>
      <c r="G62" s="27"/>
      <c r="H62" s="27"/>
      <c r="I62" s="3"/>
      <c r="J62" s="3"/>
      <c r="K62" s="3"/>
    </row>
    <row r="63" spans="1:12" ht="24.75" customHeight="1" x14ac:dyDescent="0.25">
      <c r="A63" s="118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"/>
    </row>
    <row r="64" spans="1:12" x14ac:dyDescent="0.25">
      <c r="B64" s="35"/>
      <c r="C64" s="35"/>
      <c r="D64" s="35"/>
      <c r="E64" s="35"/>
      <c r="F64" s="35"/>
      <c r="G64" s="35"/>
      <c r="H64" s="35"/>
      <c r="I64" s="4"/>
      <c r="J64" s="4"/>
      <c r="K64" s="4"/>
    </row>
    <row r="65" spans="1:11" x14ac:dyDescent="0.25">
      <c r="B65" s="35"/>
      <c r="C65" s="35"/>
      <c r="D65" s="35"/>
      <c r="E65" s="35"/>
      <c r="F65" s="35"/>
      <c r="G65" s="35"/>
      <c r="H65" s="35"/>
      <c r="I65" s="4"/>
      <c r="J65" s="4"/>
      <c r="K65" s="4"/>
    </row>
    <row r="66" spans="1:11" x14ac:dyDescent="0.25">
      <c r="B66" s="35"/>
      <c r="C66" s="35"/>
      <c r="D66" s="35"/>
      <c r="E66" s="35"/>
      <c r="F66" s="35"/>
      <c r="G66" s="35"/>
      <c r="H66" s="35"/>
      <c r="I66" s="4"/>
      <c r="J66" s="4"/>
      <c r="K66" s="4"/>
    </row>
    <row r="67" spans="1:11" ht="15.75" x14ac:dyDescent="0.25">
      <c r="A67" s="24"/>
      <c r="B67" s="36"/>
      <c r="C67" s="36"/>
      <c r="D67" s="36"/>
      <c r="E67" s="36"/>
      <c r="F67" s="36"/>
      <c r="G67" s="36"/>
      <c r="H67" s="36"/>
      <c r="I67" s="32"/>
      <c r="J67" s="32"/>
      <c r="K67" s="32"/>
    </row>
    <row r="68" spans="1:11" ht="15.75" x14ac:dyDescent="0.25">
      <c r="B68" s="30"/>
      <c r="C68" s="30"/>
      <c r="D68" s="30"/>
      <c r="E68" s="30"/>
      <c r="F68" s="30"/>
      <c r="G68" s="30"/>
      <c r="H68" s="30"/>
      <c r="I68" s="31"/>
      <c r="J68" s="31"/>
      <c r="K68" s="31"/>
    </row>
    <row r="73" spans="1:11" x14ac:dyDescent="0.25">
      <c r="C73" t="s">
        <v>71</v>
      </c>
    </row>
  </sheetData>
  <mergeCells count="4">
    <mergeCell ref="A63:K63"/>
    <mergeCell ref="A1:D1"/>
    <mergeCell ref="A2:D2"/>
    <mergeCell ref="A3:K3"/>
  </mergeCells>
  <pageMargins left="0.55118110236220474" right="0.23622047244094491" top="0.74803149606299213" bottom="0.74803149606299213" header="0.31496062992125984" footer="0.31496062992125984"/>
  <pageSetup scale="6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Linea 0101</vt:lpstr>
      <vt:lpstr>Linea 0102</vt:lpstr>
      <vt:lpstr>Linea 0201</vt:lpstr>
      <vt:lpstr>'Linea 0101'!Títulos_a_imprimir</vt:lpstr>
      <vt:lpstr>'Linea 0102'!Títulos_a_imprimir</vt:lpstr>
      <vt:lpstr>'Linea 0201'!Títulos_a_imprimir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2018-09-12T20:19:47Z</cp:lastPrinted>
  <dcterms:created xsi:type="dcterms:W3CDTF">2014-06-27T18:12:58Z</dcterms:created>
  <dcterms:modified xsi:type="dcterms:W3CDTF">2019-10-07T14:19:04Z</dcterms:modified>
</cp:coreProperties>
</file>