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showInkAnnotation="0"/>
  <bookViews>
    <workbookView xWindow="0" yWindow="0" windowWidth="19440" windowHeight="765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85" i="1" l="1"/>
  <c r="H79" i="1" l="1"/>
  <c r="H61" i="1" l="1"/>
  <c r="H48" i="1"/>
  <c r="H30" i="1"/>
  <c r="H20" i="1" l="1"/>
  <c r="H96" i="1"/>
  <c r="H101" i="1"/>
  <c r="H109" i="1"/>
  <c r="H116" i="1"/>
  <c r="H124" i="1" l="1"/>
  <c r="H126" i="1" s="1"/>
  <c r="G7" i="19" l="1"/>
  <c r="G6" i="19"/>
  <c r="G5" i="19"/>
  <c r="G4" i="19"/>
  <c r="G3" i="19"/>
  <c r="H3" i="18"/>
  <c r="G16" i="17"/>
  <c r="G15" i="17"/>
  <c r="H15" i="17" s="1"/>
  <c r="G9" i="17"/>
  <c r="G8" i="17"/>
  <c r="G6" i="17"/>
  <c r="G5" i="17"/>
  <c r="H5" i="17" s="1"/>
  <c r="H3" i="17"/>
  <c r="H25" i="16"/>
  <c r="G23" i="16"/>
  <c r="G22" i="16"/>
  <c r="G20" i="16"/>
  <c r="G19" i="16"/>
  <c r="G17" i="16"/>
  <c r="G16" i="16"/>
  <c r="G15" i="16"/>
  <c r="G14" i="16"/>
  <c r="G12" i="16"/>
  <c r="G11" i="16"/>
  <c r="G10" i="16"/>
  <c r="G9" i="16"/>
  <c r="G8" i="16"/>
  <c r="H3" i="16"/>
  <c r="G14" i="15"/>
  <c r="G13" i="15"/>
  <c r="G12" i="15"/>
  <c r="G11" i="15"/>
  <c r="H11" i="15" s="1"/>
  <c r="H9" i="15"/>
  <c r="G7" i="15"/>
  <c r="G6" i="15"/>
  <c r="G5" i="15"/>
  <c r="G4" i="15"/>
  <c r="G26" i="14"/>
  <c r="G25" i="14"/>
  <c r="G24" i="14"/>
  <c r="G23" i="14"/>
  <c r="G21" i="14"/>
  <c r="G20" i="14"/>
  <c r="G19" i="14"/>
  <c r="G18" i="14"/>
  <c r="G16" i="14"/>
  <c r="H16" i="14" s="1"/>
  <c r="G14" i="14"/>
  <c r="G13" i="14"/>
  <c r="H13" i="14" s="1"/>
  <c r="G11" i="14"/>
  <c r="G10" i="14"/>
  <c r="G8" i="14"/>
  <c r="G7" i="14"/>
  <c r="G6" i="14"/>
  <c r="G5" i="14"/>
  <c r="G4" i="14"/>
  <c r="H4" i="12"/>
  <c r="G8" i="12"/>
  <c r="G10" i="12"/>
  <c r="G11" i="12"/>
  <c r="G119" i="1"/>
  <c r="H8" i="16" l="1"/>
  <c r="H3" i="19"/>
  <c r="H10" i="14"/>
  <c r="H23" i="14"/>
  <c r="H8" i="17"/>
  <c r="H18" i="14"/>
  <c r="H14" i="16"/>
  <c r="H19" i="16"/>
  <c r="H4" i="14"/>
  <c r="H8" i="12"/>
  <c r="H4" i="15"/>
  <c r="H22" i="16"/>
  <c r="G27" i="1"/>
  <c r="G28" i="1"/>
  <c r="G29" i="1"/>
  <c r="G26" i="1"/>
  <c r="G120" i="1"/>
  <c r="G118" i="1"/>
  <c r="G113" i="1"/>
  <c r="G111" i="1"/>
  <c r="G112" i="1"/>
  <c r="G110" i="1"/>
  <c r="G106" i="1"/>
  <c r="G107" i="1"/>
  <c r="G108" i="1"/>
  <c r="G105" i="1"/>
  <c r="G98" i="1"/>
  <c r="G99" i="1"/>
  <c r="G100" i="1"/>
  <c r="G97" i="1"/>
  <c r="G93" i="1"/>
  <c r="G92" i="1"/>
  <c r="G87" i="1"/>
  <c r="G88" i="1"/>
  <c r="G89" i="1"/>
  <c r="G90" i="1"/>
  <c r="G86" i="1"/>
  <c r="G81" i="1"/>
  <c r="G82" i="1"/>
  <c r="G83" i="1"/>
  <c r="G84" i="1"/>
  <c r="G80" i="1"/>
  <c r="G75" i="1"/>
  <c r="G76" i="1"/>
  <c r="G77" i="1"/>
  <c r="G78" i="1"/>
  <c r="G74" i="1"/>
  <c r="G72" i="1"/>
  <c r="G71" i="1"/>
  <c r="G67" i="1"/>
  <c r="G68" i="1"/>
  <c r="G69" i="1"/>
  <c r="G66" i="1"/>
  <c r="G58" i="1"/>
  <c r="G59" i="1"/>
  <c r="G60" i="1"/>
  <c r="G57" i="1"/>
  <c r="G53" i="1"/>
  <c r="G54" i="1"/>
  <c r="G55" i="1"/>
  <c r="G52" i="1"/>
  <c r="G46" i="1"/>
  <c r="G45" i="1"/>
  <c r="G44" i="1"/>
  <c r="G40" i="1"/>
  <c r="G41" i="1"/>
  <c r="G42" i="1"/>
  <c r="G39" i="1"/>
  <c r="G35" i="1"/>
  <c r="G36" i="1"/>
  <c r="G37" i="1"/>
  <c r="G34" i="1"/>
  <c r="G32" i="1"/>
  <c r="G31" i="1"/>
  <c r="G23" i="1"/>
  <c r="G24" i="1"/>
  <c r="G22" i="1"/>
  <c r="G21" i="1"/>
  <c r="G19" i="1"/>
  <c r="G17" i="1"/>
  <c r="G16" i="1"/>
</calcChain>
</file>

<file path=xl/sharedStrings.xml><?xml version="1.0" encoding="utf-8"?>
<sst xmlns="http://schemas.openxmlformats.org/spreadsheetml/2006/main" count="638" uniqueCount="489">
  <si>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</si>
  <si>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</si>
  <si>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</si>
  <si>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</si>
  <si>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</si>
  <si>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</si>
  <si>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</si>
  <si>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</si>
  <si>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</si>
  <si>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</si>
  <si>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</si>
  <si>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</si>
  <si>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</si>
  <si>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</si>
  <si>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</si>
  <si>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</si>
  <si>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</si>
  <si>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</si>
  <si>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</si>
  <si>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</si>
  <si>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</si>
  <si>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</si>
  <si>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</si>
  <si>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</si>
  <si>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</si>
  <si>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</si>
  <si>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</si>
  <si>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</si>
  <si>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</si>
  <si>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</si>
  <si>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</si>
  <si>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</si>
  <si>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</si>
  <si>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</si>
  <si>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</si>
  <si>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</si>
  <si>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</si>
  <si>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</si>
  <si>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</si>
  <si>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</si>
  <si>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</si>
  <si>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</si>
  <si>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</si>
  <si>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</si>
  <si>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</si>
  <si>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</si>
  <si>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</si>
  <si>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</si>
  <si>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</si>
  <si>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</si>
  <si>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</si>
  <si>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</si>
  <si>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</si>
  <si>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</si>
  <si>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</si>
  <si>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</si>
  <si>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</si>
  <si>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</si>
  <si>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</si>
  <si>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</si>
  <si>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</si>
  <si>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</si>
  <si>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</si>
  <si>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</si>
  <si>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</si>
  <si>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</si>
  <si>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</si>
  <si>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</si>
  <si>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</si>
  <si>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</si>
  <si>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</si>
  <si>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</si>
  <si>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</si>
  <si>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</si>
  <si>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</si>
  <si>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</si>
  <si>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</si>
  <si>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</si>
  <si>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</si>
  <si>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</si>
  <si>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</si>
  <si>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</si>
  <si>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</si>
  <si>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</si>
  <si>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</si>
  <si>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</si>
  <si>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</si>
  <si>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</si>
  <si>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</si>
  <si>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</si>
  <si>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</si>
  <si>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</si>
  <si>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</si>
  <si>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</si>
  <si>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</si>
  <si>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</si>
  <si>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</si>
  <si>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</si>
  <si>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</si>
  <si>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</si>
  <si>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</si>
  <si>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</si>
  <si>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</si>
  <si>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</si>
  <si>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</si>
  <si>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</si>
  <si>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</si>
  <si>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</si>
  <si>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</si>
  <si>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</si>
  <si>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</si>
  <si>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</si>
  <si>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</si>
  <si>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</si>
  <si>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</si>
  <si>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</si>
  <si>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</si>
  <si>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</si>
  <si>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</si>
  <si>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</si>
  <si>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</si>
  <si>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</si>
  <si>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</si>
  <si>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</si>
  <si>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</si>
  <si>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</si>
  <si>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</si>
  <si>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</si>
  <si>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</si>
  <si>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</si>
  <si>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</si>
  <si>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</si>
  <si>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</si>
  <si>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</si>
  <si>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</si>
  <si>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</si>
  <si>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</si>
  <si>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</si>
  <si>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</si>
  <si>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</si>
  <si>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</si>
  <si>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</si>
  <si>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</si>
  <si>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</si>
  <si>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</si>
  <si>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</si>
  <si>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</si>
  <si>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</si>
  <si>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</si>
  <si>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</si>
  <si>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</si>
  <si>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</si>
  <si>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</si>
  <si>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</si>
  <si>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</si>
  <si>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</si>
  <si>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</si>
  <si>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</si>
  <si>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</si>
  <si>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</si>
  <si>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</si>
  <si>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</si>
  <si>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</si>
  <si>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</si>
  <si>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</si>
  <si>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</si>
  <si>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</si>
  <si>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</si>
  <si>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</si>
  <si>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</si>
  <si>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</si>
  <si>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</si>
  <si>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</si>
  <si>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</si>
  <si>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</si>
  <si>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</si>
  <si>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</si>
  <si>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</si>
  <si>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</si>
  <si>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</si>
  <si>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</si>
  <si>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</si>
  <si>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</si>
  <si>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</si>
  <si>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</si>
  <si>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</si>
  <si>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</si>
  <si>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</si>
  <si>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</si>
  <si>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</si>
  <si>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</si>
  <si>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</si>
  <si>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</si>
  <si>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</si>
  <si>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</si>
  <si>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</si>
  <si>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</si>
  <si>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</si>
  <si>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</si>
  <si>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</si>
  <si>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</si>
  <si>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</si>
  <si>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</si>
  <si>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</si>
  <si>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</si>
  <si>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</si>
  <si>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</si>
  <si>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</si>
  <si>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</si>
  <si>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</si>
  <si>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</si>
  <si>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</si>
  <si>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</si>
  <si>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</si>
  <si>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</si>
  <si>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</si>
  <si>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</si>
  <si>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</si>
  <si>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</si>
  <si>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</si>
  <si>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</si>
  <si>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</si>
  <si>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</si>
  <si>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</si>
  <si>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</si>
  <si>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</si>
  <si>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</si>
  <si>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</si>
  <si>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</si>
  <si>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</si>
  <si>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</si>
  <si>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La actualización es anual</t>
  </si>
  <si>
    <t>En el caso que se publique por plantillas separadas en el portal de transparencia activa, bastará que tenga fecha actualizada al menos a julio 2019</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</si>
  <si>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</si>
  <si>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</si>
  <si>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</si>
  <si>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</si>
  <si>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</si>
  <si>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</si>
  <si>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</si>
  <si>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</si>
  <si>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</si>
  <si>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</si>
  <si>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</si>
  <si>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</si>
  <si>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</si>
  <si>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</si>
  <si>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</si>
  <si>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</si>
  <si>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</si>
  <si>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</si>
  <si>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</si>
  <si>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</si>
  <si>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</si>
  <si>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</si>
  <si>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</si>
  <si>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</si>
  <si>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</si>
  <si>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</si>
  <si>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</si>
  <si>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</si>
  <si>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</si>
  <si>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</si>
  <si>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</si>
  <si>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</si>
  <si>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</si>
  <si>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</si>
  <si>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</si>
  <si>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</si>
  <si>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</si>
  <si>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</si>
  <si>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</si>
  <si>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</si>
  <si>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</si>
  <si>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</si>
  <si>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</si>
  <si>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</si>
  <si>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</si>
  <si>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</si>
  <si>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</si>
  <si>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</si>
  <si>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</si>
  <si>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</si>
  <si>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</si>
  <si>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</si>
  <si>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</si>
  <si>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</si>
  <si>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</si>
  <si>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</si>
  <si>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</si>
  <si>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</si>
  <si>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</si>
  <si>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</si>
  <si>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</si>
  <si>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</si>
  <si>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</si>
  <si>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</si>
  <si>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</si>
  <si>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</si>
  <si>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</si>
  <si>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</si>
  <si>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</si>
  <si>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</si>
  <si>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</si>
  <si>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</si>
  <si>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</si>
  <si>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</si>
  <si>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</si>
  <si>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</si>
  <si>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</si>
  <si>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</si>
  <si>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</si>
  <si>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</si>
  <si>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</si>
  <si>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</si>
  <si>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</si>
  <si>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</si>
  <si>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</si>
  <si>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</si>
  <si>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</si>
  <si>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</si>
  <si>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</si>
  <si>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</si>
  <si>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</si>
  <si>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</si>
  <si>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</si>
  <si>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</si>
  <si>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</si>
  <si>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</si>
  <si>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</si>
  <si>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</si>
  <si>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</si>
  <si>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</si>
  <si>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</si>
  <si>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</si>
  <si>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</si>
  <si>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</si>
  <si>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</si>
  <si>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</si>
  <si>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</si>
  <si>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</si>
  <si>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</si>
  <si>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</si>
  <si>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</si>
  <si>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</si>
  <si>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</si>
  <si>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</si>
  <si>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</si>
  <si>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</si>
  <si>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</si>
  <si>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</si>
  <si>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</si>
  <si>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</si>
  <si>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</si>
  <si>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</si>
  <si>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</si>
  <si>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</si>
  <si>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</si>
  <si>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</si>
  <si>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</si>
  <si>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</si>
  <si>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</si>
  <si>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</si>
  <si>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</si>
  <si>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</si>
  <si>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</si>
  <si>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</si>
  <si>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</si>
  <si>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</si>
  <si>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</si>
  <si>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</si>
  <si>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</si>
  <si>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</si>
  <si>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</si>
  <si>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</si>
  <si>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</si>
  <si>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</si>
  <si>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</si>
  <si>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</si>
  <si>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</si>
  <si>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</si>
  <si>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</si>
  <si>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</si>
  <si>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</si>
  <si>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</si>
  <si>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</si>
  <si>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</si>
  <si>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</si>
  <si>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</si>
  <si>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</si>
  <si>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</si>
  <si>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</si>
  <si>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</si>
  <si>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</si>
  <si>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</si>
  <si>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</si>
  <si>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</si>
  <si>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</si>
  <si>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</si>
  <si>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</si>
  <si>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</si>
  <si>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</si>
  <si>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</si>
  <si>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</si>
  <si>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</si>
  <si>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</si>
  <si>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</si>
  <si>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</si>
  <si>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</si>
  <si>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</si>
  <si>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</si>
  <si>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</si>
  <si>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</si>
  <si>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</si>
  <si>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</si>
  <si>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</si>
  <si>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</si>
  <si>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</si>
  <si>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</si>
  <si>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</si>
  <si>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</si>
  <si>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</si>
  <si>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</si>
  <si>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</si>
  <si>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</si>
  <si>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</si>
  <si>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</si>
  <si>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</si>
  <si>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Criterio</t>
  </si>
  <si>
    <t>Comentarios actualización</t>
  </si>
  <si>
    <t>Sí cumple</t>
  </si>
  <si>
    <t>N/A</t>
  </si>
  <si>
    <t>El apartado se actualiza constantemente</t>
  </si>
  <si>
    <t>Incompleto</t>
  </si>
  <si>
    <t xml:space="preserve">No se encuentran las resoluciones 0192, 0182, 0173, 0171, 0039, 0006 todas del 2019, y no se indica a qué se debe la omisión de dichas resoluciones. Los anexos están incompletos también.  </t>
  </si>
  <si>
    <t>Se publican las Guías de Archivo 2018 y 2019, así como actas de inexistencia de tablas de plazos y eliminación documental. En estas dos últimas actas, se sugiere colocarlas en la parte de los documentos del apartado, para dejar el registro para futuros documentos que se publiquen relacionados a este tema.</t>
  </si>
  <si>
    <t>No se observa actualización a julio 2018</t>
  </si>
  <si>
    <t>Es información que no genera la institución, por lo cual se colocan actas de inexistencia, una acta por año.</t>
  </si>
  <si>
    <t>Es información que no se genera, por lo cual colocan un acta por año.</t>
  </si>
  <si>
    <t>La plantilla se publica aparte de las resoluciones, pero sí están completas. Se coloca acta de inexistencia para el período de julio a diciembre 2017.</t>
  </si>
  <si>
    <t>Se observa actualización de la información a mayo y septiembre 2019.</t>
  </si>
  <si>
    <t>Se observa actualización a julio y octubre 2019</t>
  </si>
  <si>
    <t>Las estadísticas del 2018 son únicamente sobre solicitudes de información, siendo necesario incluir las generadas en las actividades de la institución. La informacióne stá incompleta.</t>
  </si>
  <si>
    <t>Se incluye un documento por año prácticamente. A pesar que se describen los mecanismos y los requisitos, no se adjuntan los informes de ejecución de los mismos. Se publican los informes de rendición de cuentas 2017-2018 y acta de inexistencia.</t>
  </si>
  <si>
    <t>Se observa actualización una vez al año.</t>
  </si>
  <si>
    <t>Se coloca un listado por año. La base de datos del 2017 y 2018 es exactamente la misma.</t>
  </si>
  <si>
    <t xml:space="preserve">No se observa actualización a octubre 2018. </t>
  </si>
  <si>
    <t xml:space="preserve">No se publica la información del Viceministro de Comercio e Industria, pero en el organigrama indican que aún no hay nombramiento. Se publica la información por plantilla y también por documentos en excel, los cuales fueron publicados en septiembre 2019. Estos documentos no incluyen el currículo de los funcionarios. El apartado del Director de Política Comercial está desactualizado desde julio 2018; y la Directora de Administración de Tratados Comerciales, y Director de Coordinación de Políticas Productivas, están a junio 2019. </t>
  </si>
  <si>
    <t>Desactualizado</t>
  </si>
  <si>
    <t>Algunos apartados están desactualizados desde julio 2018, otros desde junio 2019.</t>
  </si>
  <si>
    <t xml:space="preserve">Se publica el presupuesto 2018 y 2019. El formato de los archivos de las ejecuciones presupuestaris es .rar o .zip, algunos no pueden descargarse. Las modificaciones del 2019 se publicaron hasta octubre 2019. </t>
  </si>
  <si>
    <t>No se observa actualización a enero 2018</t>
  </si>
  <si>
    <t>No se observaactualización a octubre 2017, todas las del 2018</t>
  </si>
  <si>
    <t>La plantilla no indica el número de empleados y al de julio 2019 no indica el tipo de concurso realizado. La información está incompleta.</t>
  </si>
  <si>
    <t>La información del 2018 y 2019 se publica por dos períodos, no de manera trimestral. La información no es congruente con lo reflejado en los procesos de selección, ya que hacen falta 3 Asesores de Despacho reflejados en el listado de julio 2019, siendo que la información generada en ese mes tendría que estar reflejada ya en el portal.</t>
  </si>
  <si>
    <t>El detalle de las remuneraciones se publicó en octubre 2019. Según la información proporcionada, hay 4 Asesores de Despacho contratados para julio, pero en las remuneraciones solo se refleja 1</t>
  </si>
  <si>
    <t>Se reconoce que los informes de avance se presentan de manera mensual, actualizando constantemente el apartado</t>
  </si>
  <si>
    <t>Hay servicios que están desactualizados desde enero 2018, abril, junio 2019, como por ejemplo los apartados de "autorización de estaciones de servicio", "autorización de planta de envasado de gas licuado de petróleo". El apartado está desactualizado.</t>
  </si>
  <si>
    <t>Se observa actualiación a enero y abril 2018, mayo, julio y octubre 2019</t>
  </si>
  <si>
    <t xml:space="preserve">No se observa fecha de actualización, solo que las actas se publicaron en </t>
  </si>
  <si>
    <t>Es información que no se ha generado en la institución, por lo cual colocan acta de inexistencia. Cabe mencionar, que no se han elaborado actas de manera trimestral, colocándolas en apartaedo de notas aclaratorias del portal. El acta de 2017 menciona que abarca el período de febrero a diciembre 2017, pero el contenido de la misma hace referencia al período hasta julio 2017. El apartado está incompleto.</t>
  </si>
  <si>
    <t>Se observa actualización a octubre 2018, febrero, julio y octubre 2019</t>
  </si>
  <si>
    <t>La información de diciembre 2017 y de agosto a septiembre 2018 se publicó hasta octubre 2019. No se observa que se actualice trimestralmente la información.</t>
  </si>
  <si>
    <t>Se colocan dos actas de inexistencia a enero y julio 2019, pero no se observa fecha de publicación en el portal. Los informes a los que se hace referencia es el uso de los fondos entregados, lo cual no se publica en algunos casos.</t>
  </si>
  <si>
    <t>La información se publicó en marzo, abril, septiembre y octubre 2019</t>
  </si>
  <si>
    <t>Se observa actualización a mayo y octubre 2019</t>
  </si>
  <si>
    <t>No se indica información sobre permisos otorgados entre agosto 2017 y  junio 2018, o acta de inexistencia. Las actas de inexistencia de julio 2018 y octubre 2019 no se observa fecha de publicación en el portal de transparencia.</t>
  </si>
  <si>
    <t>La información colocada en la tabla dinámica es de enero a marzo 2019; se publica documento aparte con el listado de los procesos llevados a cabo, pero no se adjunta el contrato u orden de compra. Esta plantilla no indica características de la contraparte y plazos de cumplimiento. Los contratos no tienen la razón de versión pública que establece el Art. 30 LAIP y Art. 17 del Lineamiento para tramitación de solicitudes. No se ha publicado el contrato 1/2018</t>
  </si>
  <si>
    <t>Se observa actualización a agosto 2018 y septiembre 2019</t>
  </si>
  <si>
    <t>La información se publica a través del cuadro que provee el portal, con fecha de actualización agosto 2019. Los documentos fueron publicados en octubre 2019.</t>
  </si>
  <si>
    <t>La información se publica a través del cuadro que provee el portal, con fecha de actualización agosto 2019</t>
  </si>
  <si>
    <t xml:space="preserve">Ninguna </t>
  </si>
  <si>
    <t>Se encuentran publicadas todas las notas aclaratorias en los periodos establecidos mencionando que el MINEC no ejecuta obras.</t>
  </si>
  <si>
    <t>https://www.transparencia.gob.sv/institutions/minec/documents/manuales-basicos-de-organizacion?utf8=%E2%9C%93&amp;q%5Bname_or_description_cont%5D=cenade&amp;q%5Byear_cont%5D=&amp;q%5Bdocument_category_id_eq%5D=</t>
  </si>
  <si>
    <t>https://www.transparencia.gob.sv/institutions/minec/documents/manuales-basicos-de-organizacion?utf8=%E2%9C%93&amp;q%5Bname_or_description_cont%5D=tecnologias&amp;q%5Byear_cont%5D=&amp;q%5Bdocument_category_id_eq%5D=</t>
  </si>
  <si>
    <t>https://www.transparencia.gob.sv/institutions/minec/documents/277440/download</t>
  </si>
  <si>
    <t>https://www.transparencia.gob.sv/institutions/minec/documents/plan-operativo-anual?utf8=%E2%9C%93&amp;q%5Bname_or_description_cont%5D=Informe+de+Proyectos+del+Plan+Operativo+Institucional+del+mes+de+Enero&amp;q%5Byear_cont%5D=&amp;button=&amp;q%5Bdocument_category_id_eq%5D=</t>
  </si>
  <si>
    <t>Si se publico el POA, puede verificarlo en el siguiente link:</t>
  </si>
  <si>
    <t>Los servicios  publicados que generan las Unidades Administrativas del MINEC  son vigentes. Y  no habian  sufrido ninguna  modifición para el periodo de evalución.</t>
  </si>
  <si>
    <t xml:space="preserve">Si esta publicada la Nota Aclaratoria la fecha 26/07/2019. Que se notifica que en el periodo de abril 2017 a junio 2018, no se otorgo permisos, autorizaciones y concesiones.  La publicación esta en la parte superior de la Categoria Concesiones y Autorizaciones pero por tener poco espacio, la nota aclaraoria no es visible e el Portal de Transparencia. Solo refleja dos nota aclaratorias.                                                                                        </t>
  </si>
  <si>
    <t xml:space="preserve">Es injusto que no se halla considerado la información que se encuentra publicado en el apatado de Adquisiciones y Contrataciones, los documentos publicados en la tabla dinamica son los contratos de Aquisiciones y Contrataciones del MINEC y poseen el archivo adjunto de donde se realizo la compra. Ademas cumplen con la caracteristica de versión publica y seleccionable como lo establece el Art. 30.  La GACI, envia la informacion en tiempo defasado. </t>
  </si>
  <si>
    <t>De acuerdo al Lineamiento N° 2 las unidades admistrativas que generen información estadistica de interes ciudadano, son responsables de actualizar el apartado. Por lo antes mencionado existe información estadista de acuerdo al periodo de evaluación.</t>
  </si>
  <si>
    <t>Considero que es injusto que se este evaluando todo el apartado y nos resten  puntos, cuando solo hacen falta seis solicitudes de información y que no fueron publicadas por tener información confidencial.</t>
  </si>
  <si>
    <r>
      <t xml:space="preserve">Se publica la ley principal y su reglamento. En cuanto a los Manuales de Organización y funciones, </t>
    </r>
    <r>
      <rPr>
        <sz val="11"/>
        <color theme="5" tint="-0.249977111117893"/>
        <rFont val="Calibri"/>
        <family val="2"/>
        <scheme val="minor"/>
      </rPr>
      <t xml:space="preserve">no se incluye la Centro Nacional de Atención y Administración de Subsidios o nota aclaratoria. </t>
    </r>
    <r>
      <rPr>
        <sz val="11"/>
        <color theme="1"/>
        <rFont val="Calibri"/>
        <family val="2"/>
        <scheme val="minor"/>
      </rPr>
      <t>No todas las unidades tienen Manual de procedimientos, como la Dirección Superior, Dirección de Tecnologías de la Información, entre otros. El apartado está incompleto.</t>
    </r>
  </si>
  <si>
    <t xml:space="preserve">Hacemos de su conocimineto que no se tenia ninguna instrucción oficial del nombramiento del Viceministerio de Industria, porque es competencia de CAPRES, por lo que no se presenta nombramiento para el periodo de evaluación.                                                                   Tambien mencionarle que en cuanto a las plantillas de excel se monstaron por historial y que sus curriculum se encuentran en las tablas dinamicas.                                                                            La información de los tres funcionarios que ustedes mencionan estan vigentes a la fecha.                                                                        </t>
  </si>
  <si>
    <t xml:space="preserve">Hacemos de su conocimiento que no tenemos en este apartado carpetas rar, zip , los documentos publicados estan en formado PDF.                                                  Aclaro que la primera modificaión al presupuesto 2018 fue a partir del mes de febrero. </t>
  </si>
  <si>
    <t>Revisión y observaciones del  MINEC</t>
  </si>
  <si>
    <t xml:space="preserve">Sí,  estan publicados los Manuales en mención y puede verificarlos en los siguientes enlaces:                                                                                          </t>
  </si>
  <si>
    <t>Sí, se presenta la Estructura Organizativa para el año 2018, publicado el día 07/02/2019.</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</si>
</sst>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Calibri"/>
      <family val="2"/>
      <scheme val="minor"/>
    </font>
    <font>
      <sz val="10"/>
      <color rgb="FF000000"/>
      <name val="Calibri"/>
      <family val="2"/>
    </font>
    <font>
      <sz val="10"/>
      <color rgb="FFFFFFFF"/>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sz val="8"/>
      <name val="Calibri"/>
      <family val="2"/>
      <scheme val="minor"/>
    </font>
    <font>
      <sz val="10"/>
      <color theme="1"/>
      <name val="Calibri"/>
      <family val="2"/>
      <scheme val="minor"/>
    </font>
    <font>
      <sz val="9"/>
      <color rgb="FFFFFFFF"/>
      <name val="Calibri"/>
      <family val="2"/>
      <scheme val="minor"/>
    </font>
    <font>
      <sz val="10"/>
      <color theme="1"/>
      <name val="Calibri  "/>
    </font>
    <font>
      <b/>
      <sz val="11"/>
      <color theme="1"/>
      <name val="Calibri"/>
      <family val="2"/>
      <scheme val="minor"/>
    </font>
    <font>
      <sz val="11"/>
      <name val="Calibri"/>
      <family val="2"/>
      <scheme val="minor"/>
    </font>
    <font>
      <b/>
      <sz val="10"/>
      <name val="Calibri"/>
      <family val="2"/>
    </font>
    <font>
      <b/>
      <sz val="10"/>
      <color rgb="FF000000"/>
      <name val="Calibri"/>
      <family val="2"/>
    </font>
    <font>
      <b/>
      <sz val="17"/>
      <color rgb="FFFFFFFF"/>
      <name val="Calibri"/>
      <family val="2"/>
    </font>
    <font>
      <u/>
      <sz val="11"/>
      <color theme="10"/>
      <name val="Calibri"/>
      <family val="2"/>
      <scheme val="minor"/>
    </font>
    <font>
      <sz val="11"/>
      <color theme="5" tint="-0.249977111117893"/>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B0F0"/>
        <bgColor rgb="FF000000"/>
      </patternFill>
    </fill>
    <fill>
      <patternFill patternType="solid">
        <fgColor rgb="FF1F4E79"/>
        <bgColor indexed="64"/>
      </patternFill>
    </fill>
    <fill>
      <patternFill patternType="solid">
        <fgColor rgb="FFFFFFFF"/>
        <bgColor indexed="64"/>
      </patternFill>
    </fill>
    <fill>
      <patternFill patternType="solid">
        <fgColor rgb="FF9BC2E6"/>
        <bgColor indexed="64"/>
      </patternFill>
    </fill>
    <fill>
      <patternFill patternType="solid">
        <fgColor theme="6" tint="0.59999389629810485"/>
        <bgColor indexed="64"/>
      </patternFill>
    </fill>
    <fill>
      <patternFill patternType="solid">
        <fgColor rgb="FFFF0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16" fillId="0" borderId="0" applyNumberFormat="0" applyFill="0" applyBorder="0" applyAlignment="0" applyProtection="0"/>
  </cellStyleXfs>
  <cellXfs count="203">
    <xf numFmtId="0" fontId="0" fillId="0" borderId="0" xfId="0"/>
    <xf numFmtId="0" fontId="0" fillId="0" borderId="0" xfId="0" applyAlignment="1">
      <alignment horizontal="center" vertical="center"/>
    </xf>
    <xf numFmtId="0" fontId="0" fillId="0" borderId="0" xfId="0" applyAlignment="1">
      <alignment wrapText="1"/>
    </xf>
    <xf numFmtId="0" fontId="4" fillId="6" borderId="9" xfId="0" applyFont="1" applyFill="1" applyBorder="1" applyAlignment="1">
      <alignment horizontal="center" vertical="center"/>
    </xf>
    <xf numFmtId="0" fontId="0" fillId="0" borderId="1" xfId="0" applyBorder="1"/>
    <xf numFmtId="0" fontId="0" fillId="0" borderId="1" xfId="0" applyFill="1" applyBorder="1"/>
    <xf numFmtId="0" fontId="0" fillId="0" borderId="0" xfId="0" applyBorder="1"/>
    <xf numFmtId="0" fontId="4" fillId="6" borderId="9"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left" wrapText="1"/>
    </xf>
    <xf numFmtId="0" fontId="0" fillId="0" borderId="1" xfId="0" applyFill="1" applyBorder="1" applyAlignment="1">
      <alignment horizontal="center" vertical="center"/>
    </xf>
    <xf numFmtId="0" fontId="0" fillId="0" borderId="1" xfId="0" applyFill="1" applyBorder="1" applyAlignment="1">
      <alignment wrapText="1"/>
    </xf>
    <xf numFmtId="0" fontId="4" fillId="6" borderId="13" xfId="0" applyFont="1" applyFill="1"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xf>
    <xf numFmtId="0" fontId="4" fillId="6" borderId="6" xfId="0" applyFont="1" applyFill="1" applyBorder="1" applyAlignment="1">
      <alignment horizontal="center" vertical="center" wrapText="1"/>
    </xf>
    <xf numFmtId="0" fontId="8" fillId="0" borderId="1" xfId="0" applyFont="1" applyBorder="1" applyAlignment="1">
      <alignment horizontal="center" vertical="center"/>
    </xf>
    <xf numFmtId="0" fontId="8" fillId="2" borderId="1" xfId="0" applyFont="1" applyFill="1" applyBorder="1" applyAlignment="1">
      <alignment wrapText="1"/>
    </xf>
    <xf numFmtId="0" fontId="8" fillId="2" borderId="1" xfId="0" applyFont="1" applyFill="1" applyBorder="1" applyAlignment="1">
      <alignment horizontal="center" wrapText="1"/>
    </xf>
    <xf numFmtId="0" fontId="5" fillId="7" borderId="1" xfId="0" applyFont="1" applyFill="1" applyBorder="1" applyAlignment="1">
      <alignment horizontal="center" vertical="center"/>
    </xf>
    <xf numFmtId="0" fontId="5" fillId="8"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5" fillId="8" borderId="16" xfId="0" applyFont="1" applyFill="1" applyBorder="1" applyAlignment="1">
      <alignment horizontal="center" vertical="center" wrapText="1"/>
    </xf>
    <xf numFmtId="0" fontId="10" fillId="2" borderId="16" xfId="0" applyFont="1" applyFill="1" applyBorder="1" applyAlignment="1">
      <alignment horizontal="center" wrapText="1"/>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 xfId="0" applyFont="1" applyBorder="1" applyAlignment="1">
      <alignment horizontal="center" vertical="center"/>
    </xf>
    <xf numFmtId="0" fontId="8" fillId="2" borderId="24" xfId="0" applyFont="1" applyFill="1" applyBorder="1" applyAlignment="1">
      <alignment horizontal="center" vertical="center" wrapText="1"/>
    </xf>
    <xf numFmtId="0" fontId="8" fillId="2" borderId="24" xfId="0" applyFont="1" applyFill="1" applyBorder="1" applyAlignment="1">
      <alignment wrapText="1"/>
    </xf>
    <xf numFmtId="0" fontId="0" fillId="0" borderId="24" xfId="0" applyBorder="1" applyAlignment="1">
      <alignment horizontal="center" vertical="center"/>
    </xf>
    <xf numFmtId="0" fontId="4" fillId="6"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5" xfId="0" applyFont="1" applyFill="1" applyBorder="1" applyAlignment="1">
      <alignment horizontal="center" vertical="center"/>
    </xf>
    <xf numFmtId="0" fontId="5" fillId="0" borderId="5" xfId="0" applyFont="1" applyBorder="1" applyAlignment="1">
      <alignment horizontal="center" vertical="center" wrapText="1"/>
    </xf>
    <xf numFmtId="0" fontId="6" fillId="0" borderId="5" xfId="0" applyFont="1" applyBorder="1" applyAlignment="1">
      <alignment horizontal="center" vertical="center"/>
    </xf>
    <xf numFmtId="0" fontId="5" fillId="0" borderId="8"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6" borderId="26" xfId="0" applyFont="1" applyFill="1" applyBorder="1" applyAlignment="1">
      <alignment vertical="center" wrapText="1"/>
    </xf>
    <xf numFmtId="0" fontId="4" fillId="6" borderId="25" xfId="0" applyFont="1" applyFill="1" applyBorder="1" applyAlignment="1">
      <alignment vertical="center" wrapText="1"/>
    </xf>
    <xf numFmtId="0" fontId="5" fillId="0" borderId="3"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8" fillId="0" borderId="8" xfId="0" applyFont="1" applyBorder="1" applyAlignment="1">
      <alignment wrapText="1"/>
    </xf>
    <xf numFmtId="0" fontId="6" fillId="2" borderId="8" xfId="0" applyFont="1" applyFill="1" applyBorder="1" applyAlignment="1">
      <alignment horizontal="center" vertical="center"/>
    </xf>
    <xf numFmtId="0" fontId="5" fillId="0"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 fillId="0" borderId="11"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xf>
    <xf numFmtId="0" fontId="1" fillId="0" borderId="7" xfId="0" applyFont="1" applyFill="1" applyBorder="1" applyAlignment="1" applyProtection="1">
      <alignment horizontal="left" vertical="center" wrapText="1"/>
    </xf>
    <xf numFmtId="0" fontId="1" fillId="0" borderId="11" xfId="0" applyFont="1" applyFill="1" applyBorder="1" applyAlignment="1" applyProtection="1">
      <alignment horizontal="left" vertical="center" wrapText="1"/>
    </xf>
    <xf numFmtId="0" fontId="2" fillId="0" borderId="2"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3"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12" fillId="0" borderId="0" xfId="0" applyFont="1" applyAlignment="1">
      <alignment wrapText="1"/>
    </xf>
    <xf numFmtId="0" fontId="13" fillId="0" borderId="10" xfId="0" applyFont="1" applyFill="1" applyBorder="1" applyAlignment="1" applyProtection="1">
      <alignment horizontal="center" vertical="center" wrapText="1"/>
    </xf>
    <xf numFmtId="0" fontId="13" fillId="9" borderId="1" xfId="0" applyFont="1" applyFill="1" applyBorder="1" applyAlignment="1" applyProtection="1">
      <alignment horizontal="center" vertical="center" wrapText="1"/>
    </xf>
    <xf numFmtId="0" fontId="3" fillId="9" borderId="1" xfId="0" applyFont="1" applyFill="1" applyBorder="1" applyAlignment="1" applyProtection="1">
      <alignment horizontal="center" vertical="center" wrapText="1"/>
    </xf>
    <xf numFmtId="0" fontId="14" fillId="9" borderId="1" xfId="0" applyFont="1" applyFill="1" applyBorder="1" applyAlignment="1" applyProtection="1">
      <alignment horizontal="center" vertical="center" wrapText="1"/>
    </xf>
    <xf numFmtId="0" fontId="14" fillId="9" borderId="1" xfId="0" applyFont="1" applyFill="1" applyBorder="1" applyAlignment="1" applyProtection="1">
      <alignment horizontal="left" vertical="center" wrapText="1"/>
    </xf>
    <xf numFmtId="0" fontId="11" fillId="9" borderId="1" xfId="0" applyFont="1" applyFill="1" applyBorder="1" applyAlignment="1">
      <alignment horizontal="center" vertical="center"/>
    </xf>
    <xf numFmtId="0" fontId="11" fillId="9" borderId="1" xfId="0" applyFont="1" applyFill="1" applyBorder="1" applyAlignment="1">
      <alignment horizontal="center" vertical="center" wrapText="1"/>
    </xf>
    <xf numFmtId="0" fontId="16" fillId="0" borderId="0" xfId="1" applyAlignment="1">
      <alignment wrapText="1"/>
    </xf>
    <xf numFmtId="0" fontId="0" fillId="0" borderId="0" xfId="0" applyNumberFormat="1"/>
    <xf numFmtId="0" fontId="16" fillId="0" borderId="0" xfId="1"/>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0" xfId="0" applyBorder="1" applyAlignment="1">
      <alignment horizontal="left" vertical="center" wrapText="1"/>
    </xf>
    <xf numFmtId="0" fontId="0" fillId="0" borderId="35" xfId="0" applyBorder="1" applyAlignment="1">
      <alignment horizontal="left" vertical="center" wrapText="1"/>
    </xf>
    <xf numFmtId="0" fontId="16" fillId="0" borderId="30" xfId="1" applyBorder="1" applyAlignment="1">
      <alignment horizontal="left" vertical="center" wrapText="1"/>
    </xf>
    <xf numFmtId="0" fontId="16" fillId="0" borderId="35" xfId="1" applyBorder="1" applyAlignment="1">
      <alignment horizontal="left" vertical="center" wrapText="1"/>
    </xf>
    <xf numFmtId="0" fontId="16" fillId="0" borderId="31" xfId="1" applyBorder="1" applyAlignment="1">
      <alignment horizontal="left" vertical="center" wrapText="1"/>
    </xf>
    <xf numFmtId="0" fontId="16" fillId="0" borderId="36" xfId="1" applyBorder="1" applyAlignment="1">
      <alignment horizontal="left" vertical="center" wrapText="1"/>
    </xf>
    <xf numFmtId="0" fontId="1" fillId="0" borderId="2" xfId="0" applyFont="1" applyFill="1" applyBorder="1" applyAlignment="1" applyProtection="1">
      <alignment horizontal="center" vertical="center" wrapText="1"/>
    </xf>
    <xf numFmtId="0" fontId="1" fillId="0" borderId="7"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0" fillId="0" borderId="2" xfId="0" applyFill="1" applyBorder="1" applyAlignment="1">
      <alignment horizontal="center" vertical="center"/>
    </xf>
    <xf numFmtId="0" fontId="0" fillId="0" borderId="7" xfId="0" applyFill="1" applyBorder="1" applyAlignment="1">
      <alignment horizontal="center" vertical="center"/>
    </xf>
    <xf numFmtId="0" fontId="0" fillId="0" borderId="30" xfId="0" applyBorder="1" applyAlignment="1">
      <alignment horizontal="justify" vertical="justify" wrapText="1"/>
    </xf>
    <xf numFmtId="0" fontId="0" fillId="0" borderId="0" xfId="0" applyBorder="1" applyAlignment="1">
      <alignment horizontal="justify" vertical="justify" wrapText="1"/>
    </xf>
    <xf numFmtId="0" fontId="1" fillId="0" borderId="2" xfId="0" applyFont="1" applyFill="1" applyBorder="1" applyAlignment="1" applyProtection="1">
      <alignment horizontal="left" vertical="center" wrapText="1"/>
    </xf>
    <xf numFmtId="0" fontId="1" fillId="0" borderId="7" xfId="0" applyFont="1" applyFill="1" applyBorder="1" applyAlignment="1" applyProtection="1">
      <alignment horizontal="left" vertical="center" wrapText="1"/>
    </xf>
    <xf numFmtId="49" fontId="0" fillId="0" borderId="33" xfId="0" applyNumberFormat="1" applyBorder="1" applyAlignment="1">
      <alignment horizontal="center" vertical="top" wrapText="1"/>
    </xf>
    <xf numFmtId="49" fontId="0" fillId="0" borderId="34" xfId="0" applyNumberFormat="1" applyBorder="1" applyAlignment="1">
      <alignment horizontal="center" vertical="top" wrapText="1"/>
    </xf>
    <xf numFmtId="49" fontId="16" fillId="0" borderId="30" xfId="1" applyNumberFormat="1" applyBorder="1" applyAlignment="1">
      <alignment horizontal="left" vertical="center" wrapText="1"/>
    </xf>
    <xf numFmtId="49" fontId="16" fillId="0" borderId="35" xfId="1" applyNumberFormat="1" applyBorder="1" applyAlignment="1">
      <alignment horizontal="left" vertical="center" wrapText="1"/>
    </xf>
    <xf numFmtId="0" fontId="0" fillId="0" borderId="33" xfId="0" applyBorder="1" applyAlignment="1">
      <alignment horizontal="left" vertical="center"/>
    </xf>
    <xf numFmtId="0" fontId="0" fillId="0" borderId="34" xfId="0" applyBorder="1" applyAlignment="1">
      <alignment horizontal="left" vertical="center"/>
    </xf>
    <xf numFmtId="0" fontId="0" fillId="0" borderId="30" xfId="0" applyBorder="1" applyAlignment="1">
      <alignment horizontal="left" vertical="center"/>
    </xf>
    <xf numFmtId="0" fontId="0" fillId="0" borderId="35" xfId="0" applyBorder="1" applyAlignment="1">
      <alignment horizontal="left" vertical="center"/>
    </xf>
    <xf numFmtId="0" fontId="0" fillId="0" borderId="31" xfId="0" applyBorder="1" applyAlignment="1">
      <alignment horizontal="left" vertical="center"/>
    </xf>
    <xf numFmtId="0" fontId="0" fillId="0" borderId="36" xfId="0" applyBorder="1" applyAlignment="1">
      <alignment horizontal="left" vertical="center"/>
    </xf>
    <xf numFmtId="0" fontId="0" fillId="0" borderId="2"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7" xfId="0" applyFill="1" applyBorder="1" applyAlignment="1">
      <alignment horizontal="center" vertical="center" wrapText="1"/>
    </xf>
    <xf numFmtId="0" fontId="3" fillId="0" borderId="2" xfId="0" applyFont="1" applyFill="1" applyBorder="1" applyAlignment="1" applyProtection="1">
      <alignment horizontal="center" vertical="center" wrapText="1"/>
    </xf>
    <xf numFmtId="0" fontId="3" fillId="0" borderId="11"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13" fillId="0" borderId="11" xfId="0" applyFont="1" applyFill="1" applyBorder="1" applyAlignment="1" applyProtection="1">
      <alignment horizontal="center" vertical="center" wrapText="1"/>
    </xf>
    <xf numFmtId="0" fontId="13" fillId="0" borderId="7"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1"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0" fillId="0" borderId="1" xfId="0" applyBorder="1" applyAlignment="1">
      <alignment horizontal="center" vertical="center"/>
    </xf>
    <xf numFmtId="0" fontId="1" fillId="0" borderId="11" xfId="0"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13" fillId="0" borderId="10" xfId="0" applyFont="1" applyFill="1" applyBorder="1" applyAlignment="1" applyProtection="1">
      <alignment horizontal="center" vertical="center"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0" fillId="0" borderId="11" xfId="0" applyFill="1" applyBorder="1" applyAlignment="1">
      <alignment horizontal="center" vertical="center"/>
    </xf>
    <xf numFmtId="0" fontId="15" fillId="5" borderId="30" xfId="0" applyFont="1" applyFill="1" applyBorder="1" applyAlignment="1" applyProtection="1">
      <alignment horizontal="center" vertical="center" wrapText="1"/>
    </xf>
    <xf numFmtId="0" fontId="15" fillId="5" borderId="0" xfId="0" applyFont="1" applyFill="1" applyBorder="1" applyAlignment="1" applyProtection="1">
      <alignment horizontal="center" vertical="center" wrapText="1"/>
    </xf>
    <xf numFmtId="0" fontId="0" fillId="0" borderId="31" xfId="0" applyBorder="1" applyAlignment="1">
      <alignment horizontal="left" vertical="center" wrapText="1"/>
    </xf>
    <xf numFmtId="0" fontId="0" fillId="0" borderId="36" xfId="0" applyBorder="1" applyAlignment="1">
      <alignment horizontal="left" vertical="center" wrapText="1"/>
    </xf>
    <xf numFmtId="0" fontId="0" fillId="0" borderId="2" xfId="0" applyFill="1" applyBorder="1" applyAlignment="1">
      <alignment horizontal="left" vertical="center" wrapText="1"/>
    </xf>
    <xf numFmtId="0" fontId="0" fillId="0" borderId="11" xfId="0" applyFill="1" applyBorder="1" applyAlignment="1">
      <alignment horizontal="left" vertical="center" wrapText="1"/>
    </xf>
    <xf numFmtId="0" fontId="0" fillId="0" borderId="7" xfId="0" applyFill="1" applyBorder="1" applyAlignment="1">
      <alignment horizontal="left" vertical="center" wrapText="1"/>
    </xf>
    <xf numFmtId="0" fontId="0" fillId="0" borderId="1" xfId="0" applyBorder="1" applyAlignment="1">
      <alignment horizontal="left" vertical="center"/>
    </xf>
    <xf numFmtId="0" fontId="0" fillId="0" borderId="32" xfId="0" applyBorder="1" applyAlignment="1">
      <alignment horizontal="left" vertical="center"/>
    </xf>
    <xf numFmtId="0" fontId="0" fillId="0" borderId="10" xfId="0" applyBorder="1" applyAlignment="1">
      <alignment horizontal="left" vertical="center"/>
    </xf>
    <xf numFmtId="0" fontId="0" fillId="0" borderId="32" xfId="0" applyBorder="1" applyAlignment="1">
      <alignment horizontal="center"/>
    </xf>
    <xf numFmtId="0" fontId="0" fillId="0" borderId="10" xfId="0" applyBorder="1" applyAlignment="1">
      <alignment horizontal="center"/>
    </xf>
    <xf numFmtId="0" fontId="0" fillId="0" borderId="33" xfId="0" applyBorder="1" applyAlignment="1">
      <alignment horizontal="left"/>
    </xf>
    <xf numFmtId="0" fontId="0" fillId="0" borderId="34" xfId="0" applyBorder="1" applyAlignment="1">
      <alignment horizontal="left"/>
    </xf>
    <xf numFmtId="0" fontId="0" fillId="0" borderId="31" xfId="0" applyBorder="1" applyAlignment="1">
      <alignment horizontal="left"/>
    </xf>
    <xf numFmtId="0" fontId="0" fillId="0" borderId="36" xfId="0" applyBorder="1" applyAlignment="1">
      <alignment horizontal="left"/>
    </xf>
    <xf numFmtId="0" fontId="5" fillId="7" borderId="1" xfId="0" applyFont="1" applyFill="1" applyBorder="1" applyAlignment="1">
      <alignment horizontal="center" vertical="center"/>
    </xf>
    <xf numFmtId="0" fontId="0" fillId="0" borderId="1" xfId="0" applyBorder="1" applyAlignment="1">
      <alignment horizontal="center" vertical="center" textRotation="90" wrapText="1"/>
    </xf>
    <xf numFmtId="0" fontId="9"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11" xfId="0" applyFont="1" applyFill="1" applyBorder="1" applyAlignment="1">
      <alignment horizontal="center" vertical="center" wrapText="1"/>
    </xf>
    <xf numFmtId="0" fontId="5" fillId="8" borderId="7" xfId="0" applyFont="1" applyFill="1" applyBorder="1" applyAlignment="1">
      <alignment horizontal="center" vertical="center" wrapText="1"/>
    </xf>
    <xf numFmtId="0" fontId="5" fillId="7" borderId="2"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7" xfId="0" applyFont="1" applyFill="1" applyBorder="1" applyAlignment="1">
      <alignment horizontal="center" vertical="center"/>
    </xf>
    <xf numFmtId="0" fontId="5" fillId="8" borderId="1" xfId="0" applyFont="1" applyFill="1" applyBorder="1" applyAlignment="1">
      <alignment horizontal="center" vertical="center" wrapText="1"/>
    </xf>
    <xf numFmtId="0" fontId="6" fillId="0" borderId="19" xfId="0" applyFont="1" applyBorder="1" applyAlignment="1">
      <alignment horizontal="center" vertical="center"/>
    </xf>
    <xf numFmtId="0" fontId="4" fillId="6" borderId="10" xfId="0" applyFont="1" applyFill="1" applyBorder="1" applyAlignment="1">
      <alignment horizontal="center" vertical="center" wrapText="1"/>
    </xf>
    <xf numFmtId="0" fontId="0" fillId="0" borderId="14" xfId="0" applyBorder="1" applyAlignment="1">
      <alignment horizontal="center" vertical="center" textRotation="90" wrapText="1"/>
    </xf>
    <xf numFmtId="0" fontId="0" fillId="0" borderId="18" xfId="0" applyBorder="1" applyAlignment="1">
      <alignment horizontal="center" vertical="center" textRotation="90" wrapText="1"/>
    </xf>
    <xf numFmtId="0" fontId="0" fillId="0" borderId="22" xfId="0" applyBorder="1" applyAlignment="1">
      <alignment horizontal="center" vertical="center" textRotation="90" wrapText="1"/>
    </xf>
    <xf numFmtId="0" fontId="4" fillId="6" borderId="16"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5" xfId="0" applyFont="1" applyBorder="1" applyAlignment="1">
      <alignment horizontal="center" vertical="center"/>
    </xf>
    <xf numFmtId="0" fontId="4" fillId="6" borderId="6"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25"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4" fillId="6" borderId="13"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6" fillId="0" borderId="27" xfId="0" applyFont="1" applyBorder="1" applyAlignment="1">
      <alignment horizontal="center" vertical="center"/>
    </xf>
    <xf numFmtId="0" fontId="0" fillId="0" borderId="28" xfId="0" applyBorder="1" applyAlignment="1">
      <alignment horizontal="center"/>
    </xf>
    <xf numFmtId="0" fontId="6" fillId="0" borderId="29" xfId="0" applyFont="1" applyBorder="1" applyAlignment="1">
      <alignment horizontal="center" vertical="center"/>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2" borderId="29"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7" xfId="0" applyFont="1" applyFill="1" applyBorder="1" applyAlignment="1">
      <alignment horizontal="center" vertical="center"/>
    </xf>
    <xf numFmtId="0" fontId="5" fillId="2" borderId="4" xfId="0" applyFont="1" applyFill="1" applyBorder="1" applyAlignment="1">
      <alignment horizontal="center" vertical="center" wrapText="1"/>
    </xf>
    <xf numFmtId="0" fontId="0" fillId="0" borderId="6" xfId="0" applyBorder="1" applyAlignment="1">
      <alignment horizontal="center" vertical="center" textRotation="90" wrapText="1"/>
    </xf>
    <xf numFmtId="0" fontId="0" fillId="0" borderId="4" xfId="0" applyBorder="1" applyAlignment="1">
      <alignment horizontal="center" vertical="center" textRotation="90" wrapText="1"/>
    </xf>
    <xf numFmtId="0" fontId="0" fillId="0" borderId="3" xfId="0" applyBorder="1" applyAlignment="1">
      <alignment horizontal="center" vertical="center" textRotation="90" wrapText="1"/>
    </xf>
    <xf numFmtId="0" fontId="11" fillId="10" borderId="32" xfId="0" applyFont="1" applyFill="1" applyBorder="1" applyAlignment="1">
      <alignment horizontal="center" vertical="center"/>
    </xf>
    <xf numFmtId="0" fontId="11" fillId="10" borderId="10" xfId="0" applyFont="1" applyFill="1" applyBorder="1" applyAlignment="1">
      <alignment horizontal="center" vertical="center"/>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30" xfId="0" applyBorder="1" applyAlignment="1">
      <alignment horizontal="center" vertical="center" wrapText="1"/>
    </xf>
    <xf numFmtId="0" fontId="0" fillId="0" borderId="35" xfId="0" applyBorder="1" applyAlignment="1">
      <alignment horizontal="center" vertical="center" wrapText="1"/>
    </xf>
    <xf numFmtId="0" fontId="0" fillId="0" borderId="31" xfId="0" applyBorder="1" applyAlignment="1">
      <alignment horizontal="center" vertical="center" wrapText="1"/>
    </xf>
    <xf numFmtId="0" fontId="0" fillId="0" borderId="36" xfId="0"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2307344</xdr:colOff>
      <xdr:row>83</xdr:row>
      <xdr:rowOff>33615</xdr:rowOff>
    </xdr:from>
    <xdr:to>
      <xdr:col>23</xdr:col>
      <xdr:colOff>35856</xdr:colOff>
      <xdr:row>91</xdr:row>
      <xdr:rowOff>1116663</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16638" y="47793086"/>
          <a:ext cx="7651881" cy="4220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ransparencia.gob.sv/institutions/minec/documents/manuales-basicos-de-organizacion?utf8=%E2%9C%93&amp;q%5Bname_or_description_cont%5D=tecnologias&amp;q%5Byear_cont%5D=&amp;q%5Bdocument_category_id_eq%5D=" TargetMode="External"/><Relationship Id="rId2" Type="http://schemas.openxmlformats.org/officeDocument/2006/relationships/hyperlink" Target="https://www.transparencia.gob.sv/institutions/minec/documents/manuales-basicos-de-organizacion?utf8=%E2%9C%93&amp;q%5Bname_or_description_cont%5D=cenade&amp;q%5Byear_cont%5D=&amp;q%5Bdocument_category_id_eq%5D=" TargetMode="External"/><Relationship Id="rId1" Type="http://schemas.openxmlformats.org/officeDocument/2006/relationships/hyperlink" Target="https://www.transparencia.gob.sv/institutions/minec/documents/manuales-basicos-de-organizacion?utf8=%E2%9C%93&amp;q%5Bname_or_description_cont%5D=tecnologias&amp;q%5Byear_cont%5D=&amp;q%5Bdocument_category_id_eq%5D="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transparencia.gob.sv/institutions/minec/documents/277440/downloa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26"/>
  <sheetViews>
    <sheetView tabSelected="1" zoomScale="85" zoomScaleNormal="85" workbookViewId="0">
      <selection activeCell="L110" sqref="L110:M114"/>
    </sheetView>
  </sheetViews>
  <sheetFormatPr baseColWidth="10" defaultRowHeight="15"/>
  <cols>
    <col min="1" max="1" width="1.5703125" customWidth="1"/>
    <col min="2" max="2" width="5.85546875" style="6" customWidth="1"/>
    <col min="3" max="3" width="14.42578125" style="67" customWidth="1"/>
    <col min="4" max="4" width="19.85546875" style="2" hidden="1" customWidth="1"/>
    <col min="5" max="5" width="24.42578125" style="2" customWidth="1"/>
    <col min="6" max="6" width="36.28515625" style="10" customWidth="1"/>
    <col min="7" max="7" width="10.5703125" style="1" customWidth="1"/>
    <col min="8" max="8" width="11" style="1" customWidth="1"/>
    <col min="9" max="9" width="27.140625" style="14" customWidth="1"/>
    <col min="10" max="10" width="18" style="14" customWidth="1"/>
    <col min="11" max="11" width="11.42578125" style="2" customWidth="1"/>
    <col min="13" max="13" width="31.28515625" style="76" customWidth="1"/>
  </cols>
  <sheetData>
    <row r="2" spans="2:17" ht="121.5" customHeight="1">
      <c r="D2" s="9" t="s">
        <v>167</v>
      </c>
      <c r="E2" s="9" t="s">
        <v>168</v>
      </c>
      <c r="F2" s="91" t="s">
        <v>203</v>
      </c>
      <c r="G2" s="92"/>
      <c r="H2" s="92"/>
      <c r="I2" s="92"/>
    </row>
    <row r="3" spans="2:17" ht="75.75" customHeight="1">
      <c r="E3" s="9" t="s">
        <v>169</v>
      </c>
      <c r="F3" s="91" t="s">
        <v>171</v>
      </c>
      <c r="G3" s="92"/>
      <c r="H3" s="92"/>
      <c r="I3" s="92"/>
    </row>
    <row r="4" spans="2:17" ht="76.5" customHeight="1">
      <c r="E4" s="9" t="s">
        <v>170</v>
      </c>
      <c r="F4" s="91" t="s">
        <v>172</v>
      </c>
      <c r="G4" s="92"/>
      <c r="H4" s="92"/>
      <c r="I4" s="92"/>
    </row>
    <row r="6" spans="2:17">
      <c r="B6" s="4"/>
    </row>
    <row r="7" spans="2:17" ht="53.25" customHeight="1">
      <c r="B7" s="128" t="s">
        <v>9</v>
      </c>
      <c r="C7" s="129"/>
      <c r="D7" s="129"/>
      <c r="E7" s="129"/>
      <c r="F7" s="129"/>
      <c r="G7" s="129"/>
      <c r="H7" s="129"/>
      <c r="I7" s="129"/>
      <c r="J7" s="129"/>
      <c r="K7" s="129"/>
      <c r="L7" s="129"/>
      <c r="M7" s="129"/>
    </row>
    <row r="8" spans="2:17" ht="27.75" customHeight="1">
      <c r="B8" s="65" t="s">
        <v>128</v>
      </c>
      <c r="C8" s="69" t="s">
        <v>4</v>
      </c>
      <c r="D8" s="70" t="s">
        <v>10</v>
      </c>
      <c r="E8" s="71" t="s">
        <v>3</v>
      </c>
      <c r="F8" s="72" t="s">
        <v>11</v>
      </c>
      <c r="G8" s="73" t="s">
        <v>2</v>
      </c>
      <c r="H8" s="73" t="s">
        <v>233</v>
      </c>
      <c r="I8" s="74" t="s">
        <v>427</v>
      </c>
      <c r="J8" s="74" t="s">
        <v>429</v>
      </c>
      <c r="K8" s="74" t="s">
        <v>428</v>
      </c>
      <c r="L8" s="195" t="s">
        <v>486</v>
      </c>
      <c r="M8" s="196"/>
    </row>
    <row r="9" spans="2:17" ht="27.75" customHeight="1">
      <c r="B9" s="108">
        <v>0</v>
      </c>
      <c r="C9" s="124" t="s">
        <v>157</v>
      </c>
      <c r="D9" s="5" t="s">
        <v>12</v>
      </c>
      <c r="E9" s="12" t="s">
        <v>158</v>
      </c>
      <c r="F9" s="11">
        <v>0.2</v>
      </c>
      <c r="G9" s="89">
        <v>1</v>
      </c>
      <c r="H9" s="11">
        <v>0.2</v>
      </c>
      <c r="I9" s="105" t="s">
        <v>430</v>
      </c>
      <c r="J9" s="105" t="s">
        <v>431</v>
      </c>
      <c r="K9" s="105" t="s">
        <v>431</v>
      </c>
      <c r="L9" s="99" t="s">
        <v>471</v>
      </c>
      <c r="M9" s="100"/>
    </row>
    <row r="10" spans="2:17" ht="34.5" customHeight="1">
      <c r="B10" s="109"/>
      <c r="C10" s="125"/>
      <c r="D10" s="12" t="s">
        <v>13</v>
      </c>
      <c r="E10" s="12" t="s">
        <v>159</v>
      </c>
      <c r="F10" s="11">
        <v>0.4</v>
      </c>
      <c r="G10" s="127"/>
      <c r="H10" s="11">
        <v>0.4</v>
      </c>
      <c r="I10" s="106"/>
      <c r="J10" s="106"/>
      <c r="K10" s="106"/>
      <c r="L10" s="101"/>
      <c r="M10" s="102"/>
    </row>
    <row r="11" spans="2:17" ht="33.75" customHeight="1">
      <c r="B11" s="110"/>
      <c r="C11" s="126"/>
      <c r="D11" s="5" t="s">
        <v>14</v>
      </c>
      <c r="E11" s="12" t="s">
        <v>160</v>
      </c>
      <c r="F11" s="11">
        <v>0.4</v>
      </c>
      <c r="G11" s="90"/>
      <c r="H11" s="11">
        <v>0.4</v>
      </c>
      <c r="I11" s="107"/>
      <c r="J11" s="107"/>
      <c r="K11" s="107"/>
      <c r="L11" s="103"/>
      <c r="M11" s="104"/>
    </row>
    <row r="12" spans="2:17" ht="44.25" customHeight="1">
      <c r="B12" s="108">
        <v>1</v>
      </c>
      <c r="C12" s="123" t="s">
        <v>15</v>
      </c>
      <c r="D12" s="114" t="s">
        <v>129</v>
      </c>
      <c r="E12" s="93" t="s">
        <v>44</v>
      </c>
      <c r="F12" s="93" t="s">
        <v>173</v>
      </c>
      <c r="G12" s="89">
        <v>0.5</v>
      </c>
      <c r="H12" s="89">
        <v>0.5</v>
      </c>
      <c r="I12" s="132" t="s">
        <v>483</v>
      </c>
      <c r="J12" s="105" t="s">
        <v>227</v>
      </c>
      <c r="K12" s="105" t="s">
        <v>433</v>
      </c>
      <c r="L12" s="95" t="s">
        <v>487</v>
      </c>
      <c r="M12" s="96"/>
      <c r="N12" s="75"/>
      <c r="O12" s="75"/>
      <c r="Q12" s="77" t="s">
        <v>474</v>
      </c>
    </row>
    <row r="13" spans="2:17" ht="85.5" customHeight="1">
      <c r="B13" s="109"/>
      <c r="C13" s="123"/>
      <c r="D13" s="115"/>
      <c r="E13" s="94"/>
      <c r="F13" s="94"/>
      <c r="G13" s="90"/>
      <c r="H13" s="90"/>
      <c r="I13" s="133"/>
      <c r="J13" s="106"/>
      <c r="K13" s="106"/>
      <c r="L13" s="97" t="s">
        <v>473</v>
      </c>
      <c r="M13" s="98"/>
      <c r="N13" s="75"/>
      <c r="O13" s="75"/>
      <c r="Q13" s="77"/>
    </row>
    <row r="14" spans="2:17" ht="86.25" customHeight="1">
      <c r="B14" s="109"/>
      <c r="C14" s="123"/>
      <c r="D14" s="115"/>
      <c r="E14" s="93" t="s">
        <v>45</v>
      </c>
      <c r="F14" s="93" t="s">
        <v>174</v>
      </c>
      <c r="G14" s="89">
        <v>0.5</v>
      </c>
      <c r="H14" s="89">
        <v>0</v>
      </c>
      <c r="I14" s="133"/>
      <c r="J14" s="106"/>
      <c r="K14" s="106"/>
      <c r="L14" s="82" t="s">
        <v>474</v>
      </c>
      <c r="M14" s="83"/>
      <c r="N14" s="75"/>
      <c r="O14" s="75"/>
      <c r="Q14" s="77"/>
    </row>
    <row r="15" spans="2:17" ht="24" customHeight="1">
      <c r="B15" s="110"/>
      <c r="C15" s="123"/>
      <c r="D15" s="116"/>
      <c r="E15" s="94"/>
      <c r="F15" s="94"/>
      <c r="G15" s="90"/>
      <c r="H15" s="90"/>
      <c r="I15" s="134"/>
      <c r="J15" s="107"/>
      <c r="K15" s="107"/>
      <c r="L15" s="84"/>
      <c r="M15" s="85"/>
    </row>
    <row r="16" spans="2:17" ht="42" customHeight="1">
      <c r="B16" s="108">
        <v>2</v>
      </c>
      <c r="C16" s="111" t="s">
        <v>16</v>
      </c>
      <c r="D16" s="114" t="s">
        <v>130</v>
      </c>
      <c r="E16" s="57" t="s">
        <v>46</v>
      </c>
      <c r="F16" s="58" t="s">
        <v>161</v>
      </c>
      <c r="G16" s="56">
        <f>0.4*0.6</f>
        <v>0.24</v>
      </c>
      <c r="H16" s="11">
        <v>0.24</v>
      </c>
      <c r="I16" s="105" t="s">
        <v>430</v>
      </c>
      <c r="J16" s="105" t="s">
        <v>446</v>
      </c>
      <c r="K16" s="105" t="s">
        <v>431</v>
      </c>
      <c r="L16" s="78" t="s">
        <v>488</v>
      </c>
      <c r="M16" s="79"/>
    </row>
    <row r="17" spans="2:13" ht="24.75" customHeight="1">
      <c r="B17" s="109"/>
      <c r="C17" s="112"/>
      <c r="D17" s="115"/>
      <c r="E17" s="93" t="s">
        <v>47</v>
      </c>
      <c r="F17" s="93" t="s">
        <v>162</v>
      </c>
      <c r="G17" s="89">
        <f>0.3*0.6</f>
        <v>0.18</v>
      </c>
      <c r="H17" s="89">
        <v>0.24</v>
      </c>
      <c r="I17" s="106"/>
      <c r="J17" s="106"/>
      <c r="K17" s="106"/>
      <c r="L17" s="80"/>
      <c r="M17" s="81"/>
    </row>
    <row r="18" spans="2:13" ht="7.5" customHeight="1">
      <c r="B18" s="109"/>
      <c r="C18" s="112"/>
      <c r="D18" s="115"/>
      <c r="E18" s="94"/>
      <c r="F18" s="94"/>
      <c r="G18" s="90"/>
      <c r="H18" s="90"/>
      <c r="I18" s="106"/>
      <c r="J18" s="106"/>
      <c r="K18" s="106"/>
      <c r="L18" s="82" t="s">
        <v>475</v>
      </c>
      <c r="M18" s="83"/>
    </row>
    <row r="19" spans="2:13" ht="63.75" customHeight="1">
      <c r="B19" s="109"/>
      <c r="C19" s="112"/>
      <c r="D19" s="115"/>
      <c r="E19" s="57" t="s">
        <v>48</v>
      </c>
      <c r="F19" s="58" t="s">
        <v>175</v>
      </c>
      <c r="G19" s="56">
        <f>0.3*0.6</f>
        <v>0.18</v>
      </c>
      <c r="H19" s="11">
        <v>0.24</v>
      </c>
      <c r="I19" s="106"/>
      <c r="J19" s="106"/>
      <c r="K19" s="106"/>
      <c r="L19" s="82"/>
      <c r="M19" s="83"/>
    </row>
    <row r="20" spans="2:13" ht="38.25">
      <c r="B20" s="59"/>
      <c r="C20" s="113"/>
      <c r="D20" s="116"/>
      <c r="E20" s="57" t="s">
        <v>204</v>
      </c>
      <c r="F20" s="60" t="s">
        <v>205</v>
      </c>
      <c r="G20" s="56">
        <v>0.4</v>
      </c>
      <c r="H20" s="11">
        <f>0.05*7</f>
        <v>0.35000000000000003</v>
      </c>
      <c r="I20" s="107"/>
      <c r="J20" s="107"/>
      <c r="K20" s="107"/>
      <c r="L20" s="84"/>
      <c r="M20" s="85"/>
    </row>
    <row r="21" spans="2:13" ht="99.75" customHeight="1">
      <c r="B21" s="119">
        <v>3</v>
      </c>
      <c r="C21" s="111" t="s">
        <v>17</v>
      </c>
      <c r="D21" s="114" t="s">
        <v>131</v>
      </c>
      <c r="E21" s="57" t="s">
        <v>49</v>
      </c>
      <c r="F21" s="93" t="s">
        <v>176</v>
      </c>
      <c r="G21" s="56">
        <f>0.25*0.6</f>
        <v>0.15</v>
      </c>
      <c r="H21" s="11">
        <v>0</v>
      </c>
      <c r="I21" s="105" t="s">
        <v>447</v>
      </c>
      <c r="J21" s="105" t="s">
        <v>449</v>
      </c>
      <c r="K21" s="105" t="s">
        <v>448</v>
      </c>
      <c r="L21" s="78" t="s">
        <v>484</v>
      </c>
      <c r="M21" s="79"/>
    </row>
    <row r="22" spans="2:13" ht="25.5" customHeight="1">
      <c r="B22" s="120"/>
      <c r="C22" s="112"/>
      <c r="D22" s="115"/>
      <c r="E22" s="57" t="s">
        <v>50</v>
      </c>
      <c r="F22" s="118"/>
      <c r="G22" s="56">
        <f>0.25*0.6</f>
        <v>0.15</v>
      </c>
      <c r="H22" s="11">
        <v>0</v>
      </c>
      <c r="I22" s="106"/>
      <c r="J22" s="106"/>
      <c r="K22" s="106"/>
      <c r="L22" s="80"/>
      <c r="M22" s="81"/>
    </row>
    <row r="23" spans="2:13" ht="63" customHeight="1">
      <c r="B23" s="120"/>
      <c r="C23" s="112"/>
      <c r="D23" s="115"/>
      <c r="E23" s="57" t="s">
        <v>51</v>
      </c>
      <c r="F23" s="61" t="s">
        <v>177</v>
      </c>
      <c r="G23" s="56">
        <f>0.25*0.6</f>
        <v>0.15</v>
      </c>
      <c r="H23" s="11">
        <v>0</v>
      </c>
      <c r="I23" s="106"/>
      <c r="J23" s="106"/>
      <c r="K23" s="106"/>
      <c r="L23" s="80"/>
      <c r="M23" s="81"/>
    </row>
    <row r="24" spans="2:13" ht="63" customHeight="1">
      <c r="B24" s="120"/>
      <c r="C24" s="112"/>
      <c r="D24" s="115"/>
      <c r="E24" s="57" t="s">
        <v>52</v>
      </c>
      <c r="F24" s="58" t="s">
        <v>163</v>
      </c>
      <c r="G24" s="56">
        <f>0.25*0.6</f>
        <v>0.15</v>
      </c>
      <c r="H24" s="11">
        <v>0</v>
      </c>
      <c r="I24" s="106"/>
      <c r="J24" s="106"/>
      <c r="K24" s="106"/>
      <c r="L24" s="80"/>
      <c r="M24" s="81"/>
    </row>
    <row r="25" spans="2:13" ht="93.75" customHeight="1">
      <c r="B25" s="121"/>
      <c r="C25" s="113"/>
      <c r="D25" s="116"/>
      <c r="E25" s="57" t="s">
        <v>206</v>
      </c>
      <c r="F25" s="58" t="s">
        <v>205</v>
      </c>
      <c r="G25" s="56">
        <v>0.4</v>
      </c>
      <c r="H25" s="11">
        <v>0</v>
      </c>
      <c r="I25" s="107"/>
      <c r="J25" s="107"/>
      <c r="K25" s="107"/>
      <c r="L25" s="130"/>
      <c r="M25" s="131"/>
    </row>
    <row r="26" spans="2:13" ht="30" customHeight="1">
      <c r="B26" s="108">
        <v>4</v>
      </c>
      <c r="C26" s="111" t="s">
        <v>18</v>
      </c>
      <c r="D26" s="114" t="s">
        <v>142</v>
      </c>
      <c r="E26" s="57" t="s">
        <v>53</v>
      </c>
      <c r="F26" s="122" t="s">
        <v>178</v>
      </c>
      <c r="G26" s="56">
        <f>0.25*0.6</f>
        <v>0.15</v>
      </c>
      <c r="H26" s="11">
        <v>0.15</v>
      </c>
      <c r="I26" s="105" t="s">
        <v>450</v>
      </c>
      <c r="J26" s="105" t="s">
        <v>451</v>
      </c>
      <c r="K26" s="105" t="s">
        <v>431</v>
      </c>
      <c r="L26" s="78" t="s">
        <v>485</v>
      </c>
      <c r="M26" s="79"/>
    </row>
    <row r="27" spans="2:13" ht="45" customHeight="1">
      <c r="B27" s="109"/>
      <c r="C27" s="112"/>
      <c r="D27" s="115"/>
      <c r="E27" s="57" t="s">
        <v>54</v>
      </c>
      <c r="F27" s="122"/>
      <c r="G27" s="56">
        <f>0.25*0.6</f>
        <v>0.15</v>
      </c>
      <c r="H27" s="11">
        <v>0.15</v>
      </c>
      <c r="I27" s="106"/>
      <c r="J27" s="106"/>
      <c r="K27" s="106"/>
      <c r="L27" s="80"/>
      <c r="M27" s="81"/>
    </row>
    <row r="28" spans="2:13" ht="51">
      <c r="B28" s="109"/>
      <c r="C28" s="112"/>
      <c r="D28" s="115"/>
      <c r="E28" s="57" t="s">
        <v>55</v>
      </c>
      <c r="F28" s="58" t="s">
        <v>179</v>
      </c>
      <c r="G28" s="56">
        <f>0.25*0.6</f>
        <v>0.15</v>
      </c>
      <c r="H28" s="11">
        <v>0.15</v>
      </c>
      <c r="I28" s="106"/>
      <c r="J28" s="106"/>
      <c r="K28" s="106"/>
      <c r="L28" s="80"/>
      <c r="M28" s="81"/>
    </row>
    <row r="29" spans="2:13" ht="25.5">
      <c r="B29" s="109"/>
      <c r="C29" s="112"/>
      <c r="D29" s="115"/>
      <c r="E29" s="57" t="s">
        <v>56</v>
      </c>
      <c r="F29" s="58" t="s">
        <v>180</v>
      </c>
      <c r="G29" s="56">
        <f>0.25*0.6</f>
        <v>0.15</v>
      </c>
      <c r="H29" s="11">
        <v>0.15</v>
      </c>
      <c r="I29" s="106"/>
      <c r="J29" s="106"/>
      <c r="K29" s="106"/>
      <c r="L29" s="80"/>
      <c r="M29" s="81"/>
    </row>
    <row r="30" spans="2:13" ht="25.5">
      <c r="B30" s="110"/>
      <c r="C30" s="113"/>
      <c r="D30" s="116"/>
      <c r="E30" s="57" t="s">
        <v>226</v>
      </c>
      <c r="F30" s="60" t="s">
        <v>210</v>
      </c>
      <c r="G30" s="56">
        <v>0.4</v>
      </c>
      <c r="H30" s="11">
        <f>0.1*3</f>
        <v>0.30000000000000004</v>
      </c>
      <c r="I30" s="107"/>
      <c r="J30" s="107"/>
      <c r="K30" s="107"/>
      <c r="L30" s="130"/>
      <c r="M30" s="131"/>
    </row>
    <row r="31" spans="2:13" ht="69" customHeight="1">
      <c r="B31" s="108">
        <v>5</v>
      </c>
      <c r="C31" s="111" t="s">
        <v>19</v>
      </c>
      <c r="D31" s="114" t="s">
        <v>132</v>
      </c>
      <c r="E31" s="57" t="s">
        <v>57</v>
      </c>
      <c r="F31" s="60" t="s">
        <v>181</v>
      </c>
      <c r="G31" s="56">
        <f>0.5*0.6</f>
        <v>0.3</v>
      </c>
      <c r="H31" s="11">
        <v>0.3</v>
      </c>
      <c r="I31" s="105" t="s">
        <v>453</v>
      </c>
      <c r="J31" s="105" t="s">
        <v>452</v>
      </c>
      <c r="K31" s="105" t="s">
        <v>433</v>
      </c>
      <c r="L31" s="197" t="s">
        <v>431</v>
      </c>
      <c r="M31" s="198"/>
    </row>
    <row r="32" spans="2:13" ht="76.5">
      <c r="B32" s="109"/>
      <c r="C32" s="112"/>
      <c r="D32" s="115"/>
      <c r="E32" s="57" t="s">
        <v>58</v>
      </c>
      <c r="F32" s="58" t="s">
        <v>182</v>
      </c>
      <c r="G32" s="56">
        <f>0.5*0.6</f>
        <v>0.3</v>
      </c>
      <c r="H32" s="11">
        <v>0</v>
      </c>
      <c r="I32" s="106"/>
      <c r="J32" s="106"/>
      <c r="K32" s="106"/>
      <c r="L32" s="199"/>
      <c r="M32" s="200"/>
    </row>
    <row r="33" spans="2:13" ht="38.25">
      <c r="B33" s="110"/>
      <c r="C33" s="113"/>
      <c r="D33" s="116"/>
      <c r="E33" s="57" t="s">
        <v>207</v>
      </c>
      <c r="F33" s="60" t="s">
        <v>205</v>
      </c>
      <c r="G33" s="56">
        <v>0.4</v>
      </c>
      <c r="H33" s="11">
        <v>0</v>
      </c>
      <c r="I33" s="107"/>
      <c r="J33" s="107"/>
      <c r="K33" s="107"/>
      <c r="L33" s="201"/>
      <c r="M33" s="202"/>
    </row>
    <row r="34" spans="2:13" ht="33.75" customHeight="1">
      <c r="B34" s="108">
        <v>6</v>
      </c>
      <c r="C34" s="111" t="s">
        <v>20</v>
      </c>
      <c r="D34" s="114" t="s">
        <v>133</v>
      </c>
      <c r="E34" s="57" t="s">
        <v>59</v>
      </c>
      <c r="F34" s="93" t="s">
        <v>228</v>
      </c>
      <c r="G34" s="56">
        <f>0.25*0.6</f>
        <v>0.15</v>
      </c>
      <c r="H34" s="11">
        <v>0</v>
      </c>
      <c r="I34" s="105" t="s">
        <v>454</v>
      </c>
      <c r="J34" s="105" t="s">
        <v>468</v>
      </c>
      <c r="K34" s="105" t="s">
        <v>433</v>
      </c>
      <c r="L34" s="197" t="s">
        <v>431</v>
      </c>
      <c r="M34" s="198"/>
    </row>
    <row r="35" spans="2:13" ht="42" customHeight="1">
      <c r="B35" s="109"/>
      <c r="C35" s="112"/>
      <c r="D35" s="115"/>
      <c r="E35" s="57" t="s">
        <v>60</v>
      </c>
      <c r="F35" s="118"/>
      <c r="G35" s="56">
        <f>0.25*0.6</f>
        <v>0.15</v>
      </c>
      <c r="H35" s="11">
        <v>0</v>
      </c>
      <c r="I35" s="106"/>
      <c r="J35" s="106"/>
      <c r="K35" s="106"/>
      <c r="L35" s="199"/>
      <c r="M35" s="200"/>
    </row>
    <row r="36" spans="2:13" ht="36.75" customHeight="1">
      <c r="B36" s="109"/>
      <c r="C36" s="112"/>
      <c r="D36" s="115"/>
      <c r="E36" s="57" t="s">
        <v>61</v>
      </c>
      <c r="F36" s="118"/>
      <c r="G36" s="56">
        <f>0.25*0.6</f>
        <v>0.15</v>
      </c>
      <c r="H36" s="11">
        <v>0</v>
      </c>
      <c r="I36" s="106"/>
      <c r="J36" s="106"/>
      <c r="K36" s="106"/>
      <c r="L36" s="199"/>
      <c r="M36" s="200"/>
    </row>
    <row r="37" spans="2:13" ht="38.25" customHeight="1">
      <c r="B37" s="109"/>
      <c r="C37" s="112"/>
      <c r="D37" s="115"/>
      <c r="E37" s="57" t="s">
        <v>62</v>
      </c>
      <c r="F37" s="94"/>
      <c r="G37" s="56">
        <f>0.25*0.6</f>
        <v>0.15</v>
      </c>
      <c r="H37" s="11">
        <v>0</v>
      </c>
      <c r="I37" s="106"/>
      <c r="J37" s="106"/>
      <c r="K37" s="106"/>
      <c r="L37" s="199"/>
      <c r="M37" s="200"/>
    </row>
    <row r="38" spans="2:13" ht="68.25" customHeight="1">
      <c r="B38" s="110"/>
      <c r="C38" s="113"/>
      <c r="D38" s="116"/>
      <c r="E38" s="57" t="s">
        <v>208</v>
      </c>
      <c r="F38" s="62" t="s">
        <v>205</v>
      </c>
      <c r="G38" s="56">
        <v>0.4</v>
      </c>
      <c r="H38" s="11">
        <v>0</v>
      </c>
      <c r="I38" s="107"/>
      <c r="J38" s="107"/>
      <c r="K38" s="107"/>
      <c r="L38" s="201"/>
      <c r="M38" s="202"/>
    </row>
    <row r="39" spans="2:13" ht="30.75" customHeight="1">
      <c r="B39" s="108">
        <v>7</v>
      </c>
      <c r="C39" s="111" t="s">
        <v>21</v>
      </c>
      <c r="D39" s="114" t="s">
        <v>134</v>
      </c>
      <c r="E39" s="57" t="s">
        <v>69</v>
      </c>
      <c r="F39" s="93" t="s">
        <v>230</v>
      </c>
      <c r="G39" s="56">
        <f>0.25*0.6</f>
        <v>0.15</v>
      </c>
      <c r="H39" s="11">
        <v>0.15</v>
      </c>
      <c r="I39" s="105" t="s">
        <v>455</v>
      </c>
      <c r="J39" s="105" t="s">
        <v>469</v>
      </c>
      <c r="K39" s="105" t="s">
        <v>431</v>
      </c>
      <c r="L39" s="197" t="s">
        <v>431</v>
      </c>
      <c r="M39" s="198"/>
    </row>
    <row r="40" spans="2:13" ht="21.75" customHeight="1">
      <c r="B40" s="109"/>
      <c r="C40" s="112"/>
      <c r="D40" s="115"/>
      <c r="E40" s="57" t="s">
        <v>70</v>
      </c>
      <c r="F40" s="118"/>
      <c r="G40" s="56">
        <f>0.25*0.6</f>
        <v>0.15</v>
      </c>
      <c r="H40" s="11">
        <v>0.15</v>
      </c>
      <c r="I40" s="106"/>
      <c r="J40" s="106"/>
      <c r="K40" s="106"/>
      <c r="L40" s="199"/>
      <c r="M40" s="200"/>
    </row>
    <row r="41" spans="2:13" ht="22.5" customHeight="1">
      <c r="B41" s="109"/>
      <c r="C41" s="112"/>
      <c r="D41" s="115"/>
      <c r="E41" s="57" t="s">
        <v>71</v>
      </c>
      <c r="F41" s="118"/>
      <c r="G41" s="56">
        <f>0.25*0.6</f>
        <v>0.15</v>
      </c>
      <c r="H41" s="11">
        <v>0.15</v>
      </c>
      <c r="I41" s="106"/>
      <c r="J41" s="106"/>
      <c r="K41" s="106"/>
      <c r="L41" s="199"/>
      <c r="M41" s="200"/>
    </row>
    <row r="42" spans="2:13" ht="49.5" customHeight="1">
      <c r="B42" s="109"/>
      <c r="C42" s="112"/>
      <c r="D42" s="115"/>
      <c r="E42" s="57" t="s">
        <v>72</v>
      </c>
      <c r="F42" s="94"/>
      <c r="G42" s="56">
        <f>0.25*0.6</f>
        <v>0.15</v>
      </c>
      <c r="H42" s="11">
        <v>0.15</v>
      </c>
      <c r="I42" s="106"/>
      <c r="J42" s="106"/>
      <c r="K42" s="106"/>
      <c r="L42" s="199"/>
      <c r="M42" s="200"/>
    </row>
    <row r="43" spans="2:13" ht="49.5" customHeight="1">
      <c r="B43" s="110"/>
      <c r="C43" s="113"/>
      <c r="D43" s="116"/>
      <c r="E43" s="57" t="s">
        <v>229</v>
      </c>
      <c r="F43" s="62" t="s">
        <v>205</v>
      </c>
      <c r="G43" s="56">
        <v>0.4</v>
      </c>
      <c r="H43" s="11">
        <v>0.4</v>
      </c>
      <c r="I43" s="107"/>
      <c r="J43" s="107"/>
      <c r="K43" s="107"/>
      <c r="L43" s="201"/>
      <c r="M43" s="202"/>
    </row>
    <row r="44" spans="2:13" ht="36" customHeight="1">
      <c r="B44" s="108">
        <v>8</v>
      </c>
      <c r="C44" s="111" t="s">
        <v>22</v>
      </c>
      <c r="D44" s="114" t="s">
        <v>134</v>
      </c>
      <c r="E44" s="57" t="s">
        <v>73</v>
      </c>
      <c r="F44" s="86" t="s">
        <v>164</v>
      </c>
      <c r="G44" s="56">
        <f>0.4*0.6</f>
        <v>0.24</v>
      </c>
      <c r="H44" s="11">
        <v>0.25</v>
      </c>
      <c r="I44" s="105" t="s">
        <v>456</v>
      </c>
      <c r="J44" s="105" t="s">
        <v>451</v>
      </c>
      <c r="K44" s="105" t="s">
        <v>431</v>
      </c>
      <c r="L44" s="78" t="s">
        <v>477</v>
      </c>
      <c r="M44" s="79"/>
    </row>
    <row r="45" spans="2:13" ht="29.25" customHeight="1">
      <c r="B45" s="109"/>
      <c r="C45" s="112"/>
      <c r="D45" s="115"/>
      <c r="E45" s="57" t="s">
        <v>74</v>
      </c>
      <c r="F45" s="88"/>
      <c r="G45" s="56">
        <f>0.3*0.6</f>
        <v>0.18</v>
      </c>
      <c r="H45" s="11">
        <v>0.18</v>
      </c>
      <c r="I45" s="106"/>
      <c r="J45" s="106"/>
      <c r="K45" s="106"/>
      <c r="L45" s="80"/>
      <c r="M45" s="81"/>
    </row>
    <row r="46" spans="2:13" ht="25.5" customHeight="1">
      <c r="B46" s="109"/>
      <c r="C46" s="112"/>
      <c r="D46" s="115"/>
      <c r="E46" s="86" t="s">
        <v>75</v>
      </c>
      <c r="F46" s="88"/>
      <c r="G46" s="89">
        <f>0.3*0.6</f>
        <v>0.18</v>
      </c>
      <c r="H46" s="89">
        <v>0.18</v>
      </c>
      <c r="I46" s="106"/>
      <c r="J46" s="106"/>
      <c r="K46" s="106"/>
      <c r="L46" s="80"/>
      <c r="M46" s="81"/>
    </row>
    <row r="47" spans="2:13" ht="15" customHeight="1">
      <c r="B47" s="109"/>
      <c r="C47" s="112"/>
      <c r="D47" s="115"/>
      <c r="E47" s="87"/>
      <c r="F47" s="87"/>
      <c r="G47" s="90"/>
      <c r="H47" s="90"/>
      <c r="I47" s="106"/>
      <c r="J47" s="106"/>
      <c r="K47" s="106"/>
      <c r="L47" s="82" t="s">
        <v>476</v>
      </c>
      <c r="M47" s="83"/>
    </row>
    <row r="48" spans="2:13" ht="99" customHeight="1">
      <c r="B48" s="110"/>
      <c r="C48" s="113"/>
      <c r="D48" s="116"/>
      <c r="E48" s="57" t="s">
        <v>209</v>
      </c>
      <c r="F48" s="61" t="s">
        <v>210</v>
      </c>
      <c r="G48" s="56">
        <v>0.4</v>
      </c>
      <c r="H48" s="11">
        <f>0.1*3</f>
        <v>0.30000000000000004</v>
      </c>
      <c r="I48" s="107"/>
      <c r="J48" s="107"/>
      <c r="K48" s="107"/>
      <c r="L48" s="84"/>
      <c r="M48" s="85"/>
    </row>
    <row r="49" spans="2:13" ht="35.25" customHeight="1">
      <c r="B49" s="108">
        <v>9</v>
      </c>
      <c r="C49" s="123" t="s">
        <v>23</v>
      </c>
      <c r="D49" s="114" t="s">
        <v>135</v>
      </c>
      <c r="E49" s="57" t="s">
        <v>76</v>
      </c>
      <c r="F49" s="58" t="s">
        <v>165</v>
      </c>
      <c r="G49" s="56">
        <v>0.5</v>
      </c>
      <c r="H49" s="11">
        <v>0.85</v>
      </c>
      <c r="I49" s="105" t="s">
        <v>430</v>
      </c>
      <c r="J49" s="105" t="s">
        <v>231</v>
      </c>
      <c r="K49" s="105" t="s">
        <v>431</v>
      </c>
      <c r="L49" s="99" t="s">
        <v>471</v>
      </c>
      <c r="M49" s="100"/>
    </row>
    <row r="50" spans="2:13" ht="38.25">
      <c r="B50" s="109"/>
      <c r="C50" s="123"/>
      <c r="D50" s="115"/>
      <c r="E50" s="57" t="s">
        <v>77</v>
      </c>
      <c r="F50" s="58" t="s">
        <v>166</v>
      </c>
      <c r="G50" s="56">
        <v>0.3</v>
      </c>
      <c r="H50" s="11">
        <v>0.3</v>
      </c>
      <c r="I50" s="106"/>
      <c r="J50" s="106"/>
      <c r="K50" s="106"/>
      <c r="L50" s="101"/>
      <c r="M50" s="102"/>
    </row>
    <row r="51" spans="2:13" ht="49.5" customHeight="1">
      <c r="B51" s="110"/>
      <c r="C51" s="123"/>
      <c r="D51" s="116"/>
      <c r="E51" s="57" t="s">
        <v>78</v>
      </c>
      <c r="F51" s="58" t="s">
        <v>184</v>
      </c>
      <c r="G51" s="56">
        <v>0.2</v>
      </c>
      <c r="H51" s="11">
        <v>0.2</v>
      </c>
      <c r="I51" s="107"/>
      <c r="J51" s="107"/>
      <c r="K51" s="107"/>
      <c r="L51" s="103"/>
      <c r="M51" s="104"/>
    </row>
    <row r="52" spans="2:13" ht="42.75" customHeight="1">
      <c r="B52" s="108">
        <v>10</v>
      </c>
      <c r="C52" s="111" t="s">
        <v>24</v>
      </c>
      <c r="D52" s="114" t="s">
        <v>136</v>
      </c>
      <c r="E52" s="57" t="s">
        <v>79</v>
      </c>
      <c r="F52" s="93" t="s">
        <v>185</v>
      </c>
      <c r="G52" s="56">
        <f>0.25*0.6</f>
        <v>0.15</v>
      </c>
      <c r="H52" s="11">
        <v>0</v>
      </c>
      <c r="I52" s="105" t="s">
        <v>457</v>
      </c>
      <c r="J52" s="105" t="s">
        <v>232</v>
      </c>
      <c r="K52" s="105" t="s">
        <v>448</v>
      </c>
      <c r="L52" s="78" t="s">
        <v>478</v>
      </c>
      <c r="M52" s="79"/>
    </row>
    <row r="53" spans="2:13" ht="21.75" customHeight="1">
      <c r="B53" s="109"/>
      <c r="C53" s="112"/>
      <c r="D53" s="115"/>
      <c r="E53" s="57" t="s">
        <v>80</v>
      </c>
      <c r="F53" s="118"/>
      <c r="G53" s="56">
        <f>0.25*0.6</f>
        <v>0.15</v>
      </c>
      <c r="H53" s="11">
        <v>0</v>
      </c>
      <c r="I53" s="106"/>
      <c r="J53" s="106"/>
      <c r="K53" s="106"/>
      <c r="L53" s="80"/>
      <c r="M53" s="81"/>
    </row>
    <row r="54" spans="2:13" ht="28.5" customHeight="1">
      <c r="B54" s="109"/>
      <c r="C54" s="112"/>
      <c r="D54" s="115"/>
      <c r="E54" s="57" t="s">
        <v>81</v>
      </c>
      <c r="F54" s="118"/>
      <c r="G54" s="56">
        <f>0.25*0.6</f>
        <v>0.15</v>
      </c>
      <c r="H54" s="11">
        <v>0</v>
      </c>
      <c r="I54" s="106"/>
      <c r="J54" s="106"/>
      <c r="K54" s="106"/>
      <c r="L54" s="80"/>
      <c r="M54" s="81"/>
    </row>
    <row r="55" spans="2:13" ht="52.5" customHeight="1">
      <c r="B55" s="109"/>
      <c r="C55" s="112"/>
      <c r="D55" s="115"/>
      <c r="E55" s="57" t="s">
        <v>82</v>
      </c>
      <c r="F55" s="94"/>
      <c r="G55" s="56">
        <f>0.25*0.6</f>
        <v>0.15</v>
      </c>
      <c r="H55" s="11">
        <v>0</v>
      </c>
      <c r="I55" s="106"/>
      <c r="J55" s="106"/>
      <c r="K55" s="106"/>
      <c r="L55" s="80"/>
      <c r="M55" s="81"/>
    </row>
    <row r="56" spans="2:13" ht="52.5" customHeight="1">
      <c r="B56" s="110"/>
      <c r="C56" s="113"/>
      <c r="D56" s="116"/>
      <c r="E56" s="57" t="s">
        <v>211</v>
      </c>
      <c r="F56" s="62" t="s">
        <v>205</v>
      </c>
      <c r="G56" s="56">
        <v>0.4</v>
      </c>
      <c r="H56" s="11">
        <v>0</v>
      </c>
      <c r="I56" s="107"/>
      <c r="J56" s="107"/>
      <c r="K56" s="107"/>
      <c r="L56" s="130"/>
      <c r="M56" s="131"/>
    </row>
    <row r="57" spans="2:13" ht="39.75" customHeight="1">
      <c r="B57" s="108">
        <v>11</v>
      </c>
      <c r="C57" s="111" t="s">
        <v>25</v>
      </c>
      <c r="D57" s="114" t="s">
        <v>137</v>
      </c>
      <c r="E57" s="57" t="s">
        <v>83</v>
      </c>
      <c r="F57" s="93" t="s">
        <v>186</v>
      </c>
      <c r="G57" s="56">
        <f>0.25*0.6</f>
        <v>0.15</v>
      </c>
      <c r="H57" s="11">
        <v>0.15</v>
      </c>
      <c r="I57" s="105" t="s">
        <v>430</v>
      </c>
      <c r="J57" s="105" t="s">
        <v>458</v>
      </c>
      <c r="K57" s="105" t="s">
        <v>431</v>
      </c>
      <c r="L57" s="135" t="s">
        <v>471</v>
      </c>
      <c r="M57" s="135"/>
    </row>
    <row r="58" spans="2:13" ht="36.75" customHeight="1">
      <c r="B58" s="109"/>
      <c r="C58" s="112"/>
      <c r="D58" s="115"/>
      <c r="E58" s="57" t="s">
        <v>84</v>
      </c>
      <c r="F58" s="118"/>
      <c r="G58" s="56">
        <f>0.25*0.6</f>
        <v>0.15</v>
      </c>
      <c r="H58" s="11">
        <v>0.15</v>
      </c>
      <c r="I58" s="106"/>
      <c r="J58" s="106"/>
      <c r="K58" s="106"/>
      <c r="L58" s="135"/>
      <c r="M58" s="135"/>
    </row>
    <row r="59" spans="2:13" ht="39.75" customHeight="1">
      <c r="B59" s="109"/>
      <c r="C59" s="112"/>
      <c r="D59" s="115"/>
      <c r="E59" s="57" t="s">
        <v>85</v>
      </c>
      <c r="F59" s="118"/>
      <c r="G59" s="56">
        <f>0.25*0.6</f>
        <v>0.15</v>
      </c>
      <c r="H59" s="11">
        <v>0.15</v>
      </c>
      <c r="I59" s="106"/>
      <c r="J59" s="106"/>
      <c r="K59" s="106"/>
      <c r="L59" s="135"/>
      <c r="M59" s="135"/>
    </row>
    <row r="60" spans="2:13" ht="36.75" customHeight="1">
      <c r="B60" s="109"/>
      <c r="C60" s="112"/>
      <c r="D60" s="115"/>
      <c r="E60" s="57" t="s">
        <v>86</v>
      </c>
      <c r="F60" s="94"/>
      <c r="G60" s="56">
        <f>0.25*0.6</f>
        <v>0.15</v>
      </c>
      <c r="H60" s="11">
        <v>0.15</v>
      </c>
      <c r="I60" s="106"/>
      <c r="J60" s="106"/>
      <c r="K60" s="106"/>
      <c r="L60" s="135"/>
      <c r="M60" s="135"/>
    </row>
    <row r="61" spans="2:13" ht="36.75" customHeight="1">
      <c r="B61" s="110"/>
      <c r="C61" s="113"/>
      <c r="D61" s="116"/>
      <c r="E61" s="57" t="s">
        <v>212</v>
      </c>
      <c r="F61" s="62" t="s">
        <v>205</v>
      </c>
      <c r="G61" s="56">
        <v>0.4</v>
      </c>
      <c r="H61" s="11">
        <f>0.05*4</f>
        <v>0.2</v>
      </c>
      <c r="I61" s="107"/>
      <c r="J61" s="107"/>
      <c r="K61" s="107"/>
      <c r="L61" s="135"/>
      <c r="M61" s="135"/>
    </row>
    <row r="62" spans="2:13" ht="22.5" customHeight="1">
      <c r="B62" s="108">
        <v>12</v>
      </c>
      <c r="C62" s="123" t="s">
        <v>26</v>
      </c>
      <c r="D62" s="114" t="s">
        <v>138</v>
      </c>
      <c r="E62" s="57" t="s">
        <v>87</v>
      </c>
      <c r="F62" s="93" t="s">
        <v>187</v>
      </c>
      <c r="G62" s="56">
        <v>0.25</v>
      </c>
      <c r="H62" s="11">
        <v>0.25</v>
      </c>
      <c r="I62" s="105" t="s">
        <v>430</v>
      </c>
      <c r="J62" s="105" t="s">
        <v>227</v>
      </c>
      <c r="K62" s="105" t="s">
        <v>431</v>
      </c>
      <c r="L62" s="135" t="s">
        <v>471</v>
      </c>
      <c r="M62" s="135"/>
    </row>
    <row r="63" spans="2:13" ht="22.5" customHeight="1">
      <c r="B63" s="109"/>
      <c r="C63" s="123"/>
      <c r="D63" s="115"/>
      <c r="E63" s="57" t="s">
        <v>88</v>
      </c>
      <c r="F63" s="118"/>
      <c r="G63" s="56">
        <v>0.25</v>
      </c>
      <c r="H63" s="11">
        <v>0.25</v>
      </c>
      <c r="I63" s="106"/>
      <c r="J63" s="106"/>
      <c r="K63" s="106"/>
      <c r="L63" s="135"/>
      <c r="M63" s="135"/>
    </row>
    <row r="64" spans="2:13" ht="21.75" customHeight="1">
      <c r="B64" s="109"/>
      <c r="C64" s="123"/>
      <c r="D64" s="115"/>
      <c r="E64" s="57" t="s">
        <v>89</v>
      </c>
      <c r="F64" s="118"/>
      <c r="G64" s="56">
        <v>0.25</v>
      </c>
      <c r="H64" s="11">
        <v>0.25</v>
      </c>
      <c r="I64" s="106"/>
      <c r="J64" s="106"/>
      <c r="K64" s="106"/>
      <c r="L64" s="135"/>
      <c r="M64" s="135"/>
    </row>
    <row r="65" spans="2:13">
      <c r="B65" s="110"/>
      <c r="C65" s="123"/>
      <c r="D65" s="116"/>
      <c r="E65" s="57" t="s">
        <v>90</v>
      </c>
      <c r="F65" s="94"/>
      <c r="G65" s="56">
        <v>0.25</v>
      </c>
      <c r="H65" s="11">
        <v>0.25</v>
      </c>
      <c r="I65" s="107"/>
      <c r="J65" s="107"/>
      <c r="K65" s="107"/>
      <c r="L65" s="135"/>
      <c r="M65" s="135"/>
    </row>
    <row r="66" spans="2:13" ht="36" customHeight="1">
      <c r="B66" s="108">
        <v>13</v>
      </c>
      <c r="C66" s="111" t="s">
        <v>27</v>
      </c>
      <c r="D66" s="114" t="s">
        <v>139</v>
      </c>
      <c r="E66" s="57" t="s">
        <v>91</v>
      </c>
      <c r="F66" s="93" t="s">
        <v>188</v>
      </c>
      <c r="G66" s="56">
        <f>0.25*0.6</f>
        <v>0.15</v>
      </c>
      <c r="H66" s="11">
        <v>0.15</v>
      </c>
      <c r="I66" s="105" t="s">
        <v>430</v>
      </c>
      <c r="J66" s="105" t="s">
        <v>470</v>
      </c>
      <c r="K66" s="105" t="s">
        <v>431</v>
      </c>
      <c r="L66" s="99" t="s">
        <v>471</v>
      </c>
      <c r="M66" s="100"/>
    </row>
    <row r="67" spans="2:13" ht="33" customHeight="1">
      <c r="B67" s="109"/>
      <c r="C67" s="112"/>
      <c r="D67" s="115"/>
      <c r="E67" s="57" t="s">
        <v>92</v>
      </c>
      <c r="F67" s="118"/>
      <c r="G67" s="56">
        <f>0.25*0.6</f>
        <v>0.15</v>
      </c>
      <c r="H67" s="11">
        <v>0.15</v>
      </c>
      <c r="I67" s="106"/>
      <c r="J67" s="106"/>
      <c r="K67" s="106"/>
      <c r="L67" s="101"/>
      <c r="M67" s="102"/>
    </row>
    <row r="68" spans="2:13" ht="36" customHeight="1">
      <c r="B68" s="109"/>
      <c r="C68" s="112"/>
      <c r="D68" s="115"/>
      <c r="E68" s="57" t="s">
        <v>93</v>
      </c>
      <c r="F68" s="118"/>
      <c r="G68" s="56">
        <f>0.25*0.6</f>
        <v>0.15</v>
      </c>
      <c r="H68" s="11">
        <v>0.15</v>
      </c>
      <c r="I68" s="106"/>
      <c r="J68" s="106"/>
      <c r="K68" s="106"/>
      <c r="L68" s="101"/>
      <c r="M68" s="102"/>
    </row>
    <row r="69" spans="2:13" ht="39" customHeight="1">
      <c r="B69" s="109"/>
      <c r="C69" s="112"/>
      <c r="D69" s="115"/>
      <c r="E69" s="57" t="s">
        <v>94</v>
      </c>
      <c r="F69" s="94"/>
      <c r="G69" s="56">
        <f>0.25*0.6</f>
        <v>0.15</v>
      </c>
      <c r="H69" s="11">
        <v>0.15</v>
      </c>
      <c r="I69" s="106"/>
      <c r="J69" s="106"/>
      <c r="K69" s="106"/>
      <c r="L69" s="101"/>
      <c r="M69" s="102"/>
    </row>
    <row r="70" spans="2:13" ht="39" customHeight="1">
      <c r="B70" s="110"/>
      <c r="C70" s="113"/>
      <c r="D70" s="116"/>
      <c r="E70" s="57" t="s">
        <v>213</v>
      </c>
      <c r="F70" s="62" t="s">
        <v>205</v>
      </c>
      <c r="G70" s="56">
        <v>0.4</v>
      </c>
      <c r="H70" s="11">
        <v>0.4</v>
      </c>
      <c r="I70" s="107"/>
      <c r="J70" s="107"/>
      <c r="K70" s="107"/>
      <c r="L70" s="103"/>
      <c r="M70" s="104"/>
    </row>
    <row r="71" spans="2:13" ht="87.75" customHeight="1">
      <c r="B71" s="108">
        <v>14</v>
      </c>
      <c r="C71" s="111" t="s">
        <v>28</v>
      </c>
      <c r="D71" s="114" t="s">
        <v>140</v>
      </c>
      <c r="E71" s="57" t="s">
        <v>95</v>
      </c>
      <c r="F71" s="93" t="s">
        <v>189</v>
      </c>
      <c r="G71" s="56">
        <f>0.5*0.6</f>
        <v>0.3</v>
      </c>
      <c r="H71" s="11">
        <v>0</v>
      </c>
      <c r="I71" s="105" t="s">
        <v>460</v>
      </c>
      <c r="J71" s="105" t="s">
        <v>459</v>
      </c>
      <c r="K71" s="105" t="s">
        <v>433</v>
      </c>
      <c r="L71" s="78" t="s">
        <v>472</v>
      </c>
      <c r="M71" s="79"/>
    </row>
    <row r="72" spans="2:13" ht="96.75" customHeight="1">
      <c r="B72" s="109"/>
      <c r="C72" s="112"/>
      <c r="D72" s="115"/>
      <c r="E72" s="57" t="s">
        <v>96</v>
      </c>
      <c r="F72" s="94"/>
      <c r="G72" s="56">
        <f>0.5*0.6</f>
        <v>0.3</v>
      </c>
      <c r="H72" s="11">
        <v>0</v>
      </c>
      <c r="I72" s="106"/>
      <c r="J72" s="106"/>
      <c r="K72" s="106"/>
      <c r="L72" s="80"/>
      <c r="M72" s="81"/>
    </row>
    <row r="73" spans="2:13" ht="61.5" customHeight="1">
      <c r="B73" s="110"/>
      <c r="C73" s="113"/>
      <c r="D73" s="116"/>
      <c r="E73" s="57" t="s">
        <v>214</v>
      </c>
      <c r="F73" s="62" t="s">
        <v>205</v>
      </c>
      <c r="G73" s="56">
        <v>0.4</v>
      </c>
      <c r="H73" s="11">
        <v>0</v>
      </c>
      <c r="I73" s="107"/>
      <c r="J73" s="107"/>
      <c r="K73" s="107"/>
      <c r="L73" s="130"/>
      <c r="M73" s="131"/>
    </row>
    <row r="74" spans="2:13" ht="15" customHeight="1">
      <c r="B74" s="108">
        <v>15</v>
      </c>
      <c r="C74" s="111" t="s">
        <v>29</v>
      </c>
      <c r="D74" s="114" t="s">
        <v>141</v>
      </c>
      <c r="E74" s="57" t="s">
        <v>97</v>
      </c>
      <c r="F74" s="93" t="s">
        <v>190</v>
      </c>
      <c r="G74" s="56">
        <f>0.2*0.6</f>
        <v>0.12</v>
      </c>
      <c r="H74" s="11">
        <v>0.12</v>
      </c>
      <c r="I74" s="105" t="s">
        <v>462</v>
      </c>
      <c r="J74" s="105" t="s">
        <v>461</v>
      </c>
      <c r="K74" s="105" t="s">
        <v>431</v>
      </c>
      <c r="L74" s="78"/>
      <c r="M74" s="79"/>
    </row>
    <row r="75" spans="2:13">
      <c r="B75" s="109"/>
      <c r="C75" s="112"/>
      <c r="D75" s="115"/>
      <c r="E75" s="57" t="s">
        <v>98</v>
      </c>
      <c r="F75" s="118"/>
      <c r="G75" s="56">
        <f>0.2*0.6</f>
        <v>0.12</v>
      </c>
      <c r="H75" s="11">
        <v>0.12</v>
      </c>
      <c r="I75" s="106"/>
      <c r="J75" s="106"/>
      <c r="K75" s="106"/>
      <c r="L75" s="80"/>
      <c r="M75" s="81"/>
    </row>
    <row r="76" spans="2:13">
      <c r="B76" s="109"/>
      <c r="C76" s="112"/>
      <c r="D76" s="115"/>
      <c r="E76" s="57" t="s">
        <v>99</v>
      </c>
      <c r="F76" s="118"/>
      <c r="G76" s="56">
        <f>0.2*0.6</f>
        <v>0.12</v>
      </c>
      <c r="H76" s="11">
        <v>0.12</v>
      </c>
      <c r="I76" s="106"/>
      <c r="J76" s="106"/>
      <c r="K76" s="106"/>
      <c r="L76" s="80"/>
      <c r="M76" s="81"/>
    </row>
    <row r="77" spans="2:13">
      <c r="B77" s="109"/>
      <c r="C77" s="112"/>
      <c r="D77" s="115"/>
      <c r="E77" s="57" t="s">
        <v>100</v>
      </c>
      <c r="F77" s="118"/>
      <c r="G77" s="56">
        <f>0.2*0.6</f>
        <v>0.12</v>
      </c>
      <c r="H77" s="11">
        <v>0.12</v>
      </c>
      <c r="I77" s="106"/>
      <c r="J77" s="106"/>
      <c r="K77" s="106"/>
      <c r="L77" s="80"/>
      <c r="M77" s="81"/>
    </row>
    <row r="78" spans="2:13" ht="25.5">
      <c r="B78" s="109"/>
      <c r="C78" s="112"/>
      <c r="D78" s="115"/>
      <c r="E78" s="57" t="s">
        <v>101</v>
      </c>
      <c r="F78" s="94"/>
      <c r="G78" s="56">
        <f>0.2*0.6</f>
        <v>0.12</v>
      </c>
      <c r="H78" s="11">
        <v>0.12</v>
      </c>
      <c r="I78" s="106"/>
      <c r="J78" s="106"/>
      <c r="K78" s="106"/>
      <c r="L78" s="80"/>
      <c r="M78" s="81"/>
    </row>
    <row r="79" spans="2:13" ht="38.25">
      <c r="B79" s="110"/>
      <c r="C79" s="113"/>
      <c r="D79" s="116"/>
      <c r="E79" s="57" t="s">
        <v>215</v>
      </c>
      <c r="F79" s="62" t="s">
        <v>205</v>
      </c>
      <c r="G79" s="56">
        <v>0.4</v>
      </c>
      <c r="H79" s="11">
        <f>0.05*4</f>
        <v>0.2</v>
      </c>
      <c r="I79" s="107"/>
      <c r="J79" s="107"/>
      <c r="K79" s="107"/>
      <c r="L79" s="130"/>
      <c r="M79" s="131"/>
    </row>
    <row r="80" spans="2:13" ht="15" customHeight="1">
      <c r="B80" s="108">
        <v>16</v>
      </c>
      <c r="C80" s="111" t="s">
        <v>30</v>
      </c>
      <c r="D80" s="114" t="s">
        <v>143</v>
      </c>
      <c r="E80" s="57" t="s">
        <v>63</v>
      </c>
      <c r="F80" s="93" t="s">
        <v>234</v>
      </c>
      <c r="G80" s="56">
        <f>0.2*0.6</f>
        <v>0.12</v>
      </c>
      <c r="H80" s="11">
        <v>0.12</v>
      </c>
      <c r="I80" s="105" t="s">
        <v>463</v>
      </c>
      <c r="J80" s="105" t="s">
        <v>464</v>
      </c>
      <c r="K80" s="105" t="s">
        <v>433</v>
      </c>
      <c r="L80" s="78" t="s">
        <v>431</v>
      </c>
      <c r="M80" s="79"/>
    </row>
    <row r="81" spans="2:13">
      <c r="B81" s="109"/>
      <c r="C81" s="112"/>
      <c r="D81" s="115"/>
      <c r="E81" s="57" t="s">
        <v>64</v>
      </c>
      <c r="F81" s="118"/>
      <c r="G81" s="56">
        <f>0.2*0.6</f>
        <v>0.12</v>
      </c>
      <c r="H81" s="11">
        <v>0.12</v>
      </c>
      <c r="I81" s="106"/>
      <c r="J81" s="106"/>
      <c r="K81" s="106"/>
      <c r="L81" s="80"/>
      <c r="M81" s="81"/>
    </row>
    <row r="82" spans="2:13">
      <c r="B82" s="109"/>
      <c r="C82" s="112"/>
      <c r="D82" s="115"/>
      <c r="E82" s="57" t="s">
        <v>65</v>
      </c>
      <c r="F82" s="118"/>
      <c r="G82" s="56">
        <f>0.2*0.6</f>
        <v>0.12</v>
      </c>
      <c r="H82" s="11">
        <v>0.12</v>
      </c>
      <c r="I82" s="106"/>
      <c r="J82" s="106"/>
      <c r="K82" s="106"/>
      <c r="L82" s="80"/>
      <c r="M82" s="81"/>
    </row>
    <row r="83" spans="2:13" ht="21" customHeight="1">
      <c r="B83" s="109"/>
      <c r="C83" s="112"/>
      <c r="D83" s="115"/>
      <c r="E83" s="57" t="s">
        <v>66</v>
      </c>
      <c r="F83" s="118"/>
      <c r="G83" s="56">
        <f>0.2*0.6</f>
        <v>0.12</v>
      </c>
      <c r="H83" s="11">
        <v>0.12</v>
      </c>
      <c r="I83" s="106"/>
      <c r="J83" s="106"/>
      <c r="K83" s="106"/>
      <c r="L83" s="80"/>
      <c r="M83" s="81"/>
    </row>
    <row r="84" spans="2:13" ht="61.5" customHeight="1">
      <c r="B84" s="109"/>
      <c r="C84" s="112"/>
      <c r="D84" s="115"/>
      <c r="E84" s="57" t="s">
        <v>67</v>
      </c>
      <c r="F84" s="94"/>
      <c r="G84" s="56">
        <f>0.2*0.6</f>
        <v>0.12</v>
      </c>
      <c r="H84" s="11">
        <v>0</v>
      </c>
      <c r="I84" s="106"/>
      <c r="J84" s="106"/>
      <c r="K84" s="106"/>
      <c r="L84" s="80"/>
      <c r="M84" s="81"/>
    </row>
    <row r="85" spans="2:13" ht="38.25">
      <c r="B85" s="110"/>
      <c r="C85" s="113"/>
      <c r="D85" s="116"/>
      <c r="E85" s="57" t="s">
        <v>216</v>
      </c>
      <c r="F85" s="62" t="s">
        <v>205</v>
      </c>
      <c r="G85" s="56">
        <v>0.4</v>
      </c>
      <c r="H85" s="11">
        <f>0.05*2</f>
        <v>0.1</v>
      </c>
      <c r="I85" s="107"/>
      <c r="J85" s="107"/>
      <c r="K85" s="107"/>
      <c r="L85" s="130"/>
      <c r="M85" s="131"/>
    </row>
    <row r="86" spans="2:13" ht="15" customHeight="1">
      <c r="B86" s="108">
        <v>17</v>
      </c>
      <c r="C86" s="111" t="s">
        <v>31</v>
      </c>
      <c r="D86" s="114" t="s">
        <v>144</v>
      </c>
      <c r="E86" s="57" t="s">
        <v>102</v>
      </c>
      <c r="F86" s="93" t="s">
        <v>235</v>
      </c>
      <c r="G86" s="56">
        <f>0.2*0.6</f>
        <v>0.12</v>
      </c>
      <c r="H86" s="11">
        <v>0</v>
      </c>
      <c r="I86" s="105" t="s">
        <v>466</v>
      </c>
      <c r="J86" s="105" t="s">
        <v>465</v>
      </c>
      <c r="K86" s="105" t="s">
        <v>433</v>
      </c>
      <c r="L86" s="78" t="s">
        <v>479</v>
      </c>
      <c r="M86" s="79"/>
    </row>
    <row r="87" spans="2:13">
      <c r="B87" s="109"/>
      <c r="C87" s="112"/>
      <c r="D87" s="115"/>
      <c r="E87" s="57" t="s">
        <v>103</v>
      </c>
      <c r="F87" s="118"/>
      <c r="G87" s="56">
        <f>0.2*0.6</f>
        <v>0.12</v>
      </c>
      <c r="H87" s="11">
        <v>0</v>
      </c>
      <c r="I87" s="106"/>
      <c r="J87" s="106"/>
      <c r="K87" s="106"/>
      <c r="L87" s="80"/>
      <c r="M87" s="81"/>
    </row>
    <row r="88" spans="2:13">
      <c r="B88" s="109"/>
      <c r="C88" s="112"/>
      <c r="D88" s="115"/>
      <c r="E88" s="57" t="s">
        <v>104</v>
      </c>
      <c r="F88" s="118"/>
      <c r="G88" s="56">
        <f>0.2*0.6</f>
        <v>0.12</v>
      </c>
      <c r="H88" s="11">
        <v>0</v>
      </c>
      <c r="I88" s="106"/>
      <c r="J88" s="106"/>
      <c r="K88" s="106"/>
      <c r="L88" s="80"/>
      <c r="M88" s="81"/>
    </row>
    <row r="89" spans="2:13">
      <c r="B89" s="109"/>
      <c r="C89" s="112"/>
      <c r="D89" s="115"/>
      <c r="E89" s="57" t="s">
        <v>105</v>
      </c>
      <c r="F89" s="118"/>
      <c r="G89" s="56">
        <f>0.2*0.6</f>
        <v>0.12</v>
      </c>
      <c r="H89" s="11">
        <v>0</v>
      </c>
      <c r="I89" s="106"/>
      <c r="J89" s="106"/>
      <c r="K89" s="106"/>
      <c r="L89" s="80"/>
      <c r="M89" s="81"/>
    </row>
    <row r="90" spans="2:13" ht="37.5" customHeight="1">
      <c r="B90" s="109"/>
      <c r="C90" s="112"/>
      <c r="D90" s="115"/>
      <c r="E90" s="57" t="s">
        <v>106</v>
      </c>
      <c r="F90" s="94"/>
      <c r="G90" s="56">
        <f>0.2*0.6</f>
        <v>0.12</v>
      </c>
      <c r="H90" s="11">
        <v>0</v>
      </c>
      <c r="I90" s="106"/>
      <c r="J90" s="106"/>
      <c r="K90" s="106"/>
      <c r="L90" s="80"/>
      <c r="M90" s="81"/>
    </row>
    <row r="91" spans="2:13" ht="49.5" customHeight="1">
      <c r="B91" s="110"/>
      <c r="C91" s="113"/>
      <c r="D91" s="116"/>
      <c r="E91" s="57" t="s">
        <v>217</v>
      </c>
      <c r="F91" s="62" t="s">
        <v>205</v>
      </c>
      <c r="G91" s="56">
        <v>0.4</v>
      </c>
      <c r="H91" s="11">
        <v>0</v>
      </c>
      <c r="I91" s="107"/>
      <c r="J91" s="107"/>
      <c r="K91" s="107"/>
      <c r="L91" s="130"/>
      <c r="M91" s="131"/>
    </row>
    <row r="92" spans="2:13" ht="105" customHeight="1">
      <c r="B92" s="108">
        <v>18</v>
      </c>
      <c r="C92" s="111" t="s">
        <v>32</v>
      </c>
      <c r="D92" s="114" t="s">
        <v>145</v>
      </c>
      <c r="E92" s="57" t="s">
        <v>107</v>
      </c>
      <c r="F92" s="93" t="s">
        <v>191</v>
      </c>
      <c r="G92" s="56">
        <f>0.5*0.6</f>
        <v>0.3</v>
      </c>
      <c r="H92" s="11">
        <v>0</v>
      </c>
      <c r="I92" s="105" t="s">
        <v>467</v>
      </c>
      <c r="J92" s="105" t="s">
        <v>441</v>
      </c>
      <c r="K92" s="105" t="s">
        <v>433</v>
      </c>
      <c r="L92" s="78" t="s">
        <v>480</v>
      </c>
      <c r="M92" s="79"/>
    </row>
    <row r="93" spans="2:13" ht="106.5" customHeight="1">
      <c r="B93" s="109"/>
      <c r="C93" s="112"/>
      <c r="D93" s="115"/>
      <c r="E93" s="57" t="s">
        <v>108</v>
      </c>
      <c r="F93" s="94"/>
      <c r="G93" s="56">
        <f>0.5*0.6</f>
        <v>0.3</v>
      </c>
      <c r="H93" s="11">
        <v>0</v>
      </c>
      <c r="I93" s="106"/>
      <c r="J93" s="106"/>
      <c r="K93" s="106"/>
      <c r="L93" s="80"/>
      <c r="M93" s="81"/>
    </row>
    <row r="94" spans="2:13" ht="93.75" customHeight="1">
      <c r="B94" s="110"/>
      <c r="C94" s="113"/>
      <c r="D94" s="116"/>
      <c r="E94" s="57" t="s">
        <v>218</v>
      </c>
      <c r="F94" s="62" t="s">
        <v>205</v>
      </c>
      <c r="G94" s="56">
        <v>0.4</v>
      </c>
      <c r="H94" s="11">
        <v>0</v>
      </c>
      <c r="I94" s="107"/>
      <c r="J94" s="107"/>
      <c r="K94" s="107"/>
      <c r="L94" s="130"/>
      <c r="M94" s="131"/>
    </row>
    <row r="95" spans="2:13" ht="63.75">
      <c r="B95" s="108">
        <v>19</v>
      </c>
      <c r="C95" s="111" t="s">
        <v>33</v>
      </c>
      <c r="D95" s="63" t="s">
        <v>146</v>
      </c>
      <c r="E95" s="57" t="s">
        <v>109</v>
      </c>
      <c r="F95" s="60" t="s">
        <v>192</v>
      </c>
      <c r="G95" s="56">
        <v>0.6</v>
      </c>
      <c r="H95" s="11">
        <v>0.6</v>
      </c>
      <c r="I95" s="105" t="s">
        <v>445</v>
      </c>
      <c r="J95" s="105" t="s">
        <v>444</v>
      </c>
      <c r="K95" s="105" t="s">
        <v>431</v>
      </c>
      <c r="L95" s="140" t="s">
        <v>471</v>
      </c>
      <c r="M95" s="141"/>
    </row>
    <row r="96" spans="2:13" ht="38.25">
      <c r="B96" s="110"/>
      <c r="C96" s="113"/>
      <c r="D96" s="64"/>
      <c r="E96" s="57" t="s">
        <v>219</v>
      </c>
      <c r="F96" s="60" t="s">
        <v>205</v>
      </c>
      <c r="G96" s="56">
        <v>0.4</v>
      </c>
      <c r="H96" s="11">
        <f>0.05*3</f>
        <v>0.15000000000000002</v>
      </c>
      <c r="I96" s="107"/>
      <c r="J96" s="107"/>
      <c r="K96" s="107"/>
      <c r="L96" s="142"/>
      <c r="M96" s="143"/>
    </row>
    <row r="97" spans="2:13" ht="23.25" customHeight="1">
      <c r="B97" s="108">
        <v>20</v>
      </c>
      <c r="C97" s="111" t="s">
        <v>34</v>
      </c>
      <c r="D97" s="114" t="s">
        <v>147</v>
      </c>
      <c r="E97" s="57" t="s">
        <v>110</v>
      </c>
      <c r="F97" s="93" t="s">
        <v>193</v>
      </c>
      <c r="G97" s="56">
        <f>0.25*0.6</f>
        <v>0.15</v>
      </c>
      <c r="H97" s="11">
        <v>0.15</v>
      </c>
      <c r="I97" s="105" t="s">
        <v>443</v>
      </c>
      <c r="J97" s="105" t="s">
        <v>444</v>
      </c>
      <c r="K97" s="105" t="s">
        <v>431</v>
      </c>
      <c r="L97" s="135" t="s">
        <v>471</v>
      </c>
      <c r="M97" s="135"/>
    </row>
    <row r="98" spans="2:13" ht="24" customHeight="1">
      <c r="B98" s="109"/>
      <c r="C98" s="112"/>
      <c r="D98" s="115"/>
      <c r="E98" s="57" t="s">
        <v>111</v>
      </c>
      <c r="F98" s="118"/>
      <c r="G98" s="56">
        <f>0.25*0.6</f>
        <v>0.15</v>
      </c>
      <c r="H98" s="11">
        <v>0.15</v>
      </c>
      <c r="I98" s="106"/>
      <c r="J98" s="106"/>
      <c r="K98" s="106"/>
      <c r="L98" s="135"/>
      <c r="M98" s="135"/>
    </row>
    <row r="99" spans="2:13" ht="27.75" customHeight="1">
      <c r="B99" s="109"/>
      <c r="C99" s="112"/>
      <c r="D99" s="115"/>
      <c r="E99" s="57" t="s">
        <v>112</v>
      </c>
      <c r="F99" s="118"/>
      <c r="G99" s="56">
        <f>0.25*0.6</f>
        <v>0.15</v>
      </c>
      <c r="H99" s="11">
        <v>0.15</v>
      </c>
      <c r="I99" s="106"/>
      <c r="J99" s="106"/>
      <c r="K99" s="106"/>
      <c r="L99" s="135"/>
      <c r="M99" s="135"/>
    </row>
    <row r="100" spans="2:13" ht="24" customHeight="1">
      <c r="B100" s="109"/>
      <c r="C100" s="112"/>
      <c r="D100" s="115"/>
      <c r="E100" s="57" t="s">
        <v>113</v>
      </c>
      <c r="F100" s="94"/>
      <c r="G100" s="56">
        <f>0.25*0.6</f>
        <v>0.15</v>
      </c>
      <c r="H100" s="11">
        <v>0.15</v>
      </c>
      <c r="I100" s="106"/>
      <c r="J100" s="106"/>
      <c r="K100" s="106"/>
      <c r="L100" s="135"/>
      <c r="M100" s="135"/>
    </row>
    <row r="101" spans="2:13" ht="62.25" customHeight="1">
      <c r="B101" s="110"/>
      <c r="C101" s="113"/>
      <c r="D101" s="116"/>
      <c r="E101" s="57" t="s">
        <v>220</v>
      </c>
      <c r="F101" s="62" t="s">
        <v>205</v>
      </c>
      <c r="G101" s="56">
        <v>0.4</v>
      </c>
      <c r="H101" s="11">
        <f>0.05*3</f>
        <v>0.15000000000000002</v>
      </c>
      <c r="I101" s="107"/>
      <c r="J101" s="107"/>
      <c r="K101" s="107"/>
      <c r="L101" s="135"/>
      <c r="M101" s="135"/>
    </row>
    <row r="102" spans="2:13" ht="51">
      <c r="B102" s="65">
        <v>21</v>
      </c>
      <c r="C102" s="68" t="s">
        <v>35</v>
      </c>
      <c r="D102" s="66" t="s">
        <v>148</v>
      </c>
      <c r="E102" s="57" t="s">
        <v>114</v>
      </c>
      <c r="F102" s="60" t="s">
        <v>194</v>
      </c>
      <c r="G102" s="56">
        <v>1</v>
      </c>
      <c r="H102" s="11">
        <v>1</v>
      </c>
      <c r="I102" s="55" t="s">
        <v>431</v>
      </c>
      <c r="J102" s="55" t="s">
        <v>431</v>
      </c>
      <c r="K102" s="55" t="s">
        <v>431</v>
      </c>
      <c r="L102" s="135" t="s">
        <v>471</v>
      </c>
      <c r="M102" s="135"/>
    </row>
    <row r="103" spans="2:13" ht="47.25" customHeight="1">
      <c r="B103" s="108">
        <v>22</v>
      </c>
      <c r="C103" s="111" t="s">
        <v>36</v>
      </c>
      <c r="D103" s="114" t="s">
        <v>149</v>
      </c>
      <c r="E103" s="57" t="s">
        <v>115</v>
      </c>
      <c r="F103" s="60" t="s">
        <v>195</v>
      </c>
      <c r="G103" s="56">
        <v>0.6</v>
      </c>
      <c r="H103" s="11">
        <v>0</v>
      </c>
      <c r="I103" s="105" t="s">
        <v>442</v>
      </c>
      <c r="J103" s="105" t="s">
        <v>441</v>
      </c>
      <c r="K103" s="105" t="s">
        <v>433</v>
      </c>
      <c r="L103" s="78" t="s">
        <v>481</v>
      </c>
      <c r="M103" s="79"/>
    </row>
    <row r="104" spans="2:13" ht="96.75" customHeight="1">
      <c r="B104" s="110"/>
      <c r="C104" s="113"/>
      <c r="D104" s="116"/>
      <c r="E104" s="57" t="s">
        <v>221</v>
      </c>
      <c r="F104" s="60" t="s">
        <v>205</v>
      </c>
      <c r="G104" s="56">
        <v>0.4</v>
      </c>
      <c r="H104" s="11">
        <v>0</v>
      </c>
      <c r="I104" s="107"/>
      <c r="J104" s="107"/>
      <c r="K104" s="107"/>
      <c r="L104" s="130"/>
      <c r="M104" s="131"/>
    </row>
    <row r="105" spans="2:13" ht="33.75" customHeight="1">
      <c r="B105" s="108">
        <v>23</v>
      </c>
      <c r="C105" s="111" t="s">
        <v>37</v>
      </c>
      <c r="D105" s="114" t="s">
        <v>150</v>
      </c>
      <c r="E105" s="57" t="s">
        <v>116</v>
      </c>
      <c r="F105" s="93" t="s">
        <v>196</v>
      </c>
      <c r="G105" s="56">
        <f>0.25*0.6</f>
        <v>0.15</v>
      </c>
      <c r="H105" s="11">
        <v>0.15</v>
      </c>
      <c r="I105" s="105" t="s">
        <v>439</v>
      </c>
      <c r="J105" s="105" t="s">
        <v>440</v>
      </c>
      <c r="K105" s="105" t="s">
        <v>431</v>
      </c>
      <c r="L105" s="78" t="s">
        <v>431</v>
      </c>
      <c r="M105" s="79"/>
    </row>
    <row r="106" spans="2:13" ht="30.75" customHeight="1">
      <c r="B106" s="109"/>
      <c r="C106" s="112"/>
      <c r="D106" s="115"/>
      <c r="E106" s="57" t="s">
        <v>117</v>
      </c>
      <c r="F106" s="118"/>
      <c r="G106" s="56">
        <f>0.25*0.6</f>
        <v>0.15</v>
      </c>
      <c r="H106" s="11">
        <v>0.15</v>
      </c>
      <c r="I106" s="106"/>
      <c r="J106" s="106"/>
      <c r="K106" s="106"/>
      <c r="L106" s="80"/>
      <c r="M106" s="81"/>
    </row>
    <row r="107" spans="2:13" ht="30.75" customHeight="1">
      <c r="B107" s="109"/>
      <c r="C107" s="112"/>
      <c r="D107" s="115"/>
      <c r="E107" s="57" t="s">
        <v>118</v>
      </c>
      <c r="F107" s="118"/>
      <c r="G107" s="56">
        <f>0.25*0.6</f>
        <v>0.15</v>
      </c>
      <c r="H107" s="11">
        <v>0.15</v>
      </c>
      <c r="I107" s="106"/>
      <c r="J107" s="106"/>
      <c r="K107" s="106"/>
      <c r="L107" s="80"/>
      <c r="M107" s="81"/>
    </row>
    <row r="108" spans="2:13" ht="37.5" customHeight="1">
      <c r="B108" s="109"/>
      <c r="C108" s="112"/>
      <c r="D108" s="115"/>
      <c r="E108" s="57" t="s">
        <v>119</v>
      </c>
      <c r="F108" s="94"/>
      <c r="G108" s="56">
        <f>0.25*0.6</f>
        <v>0.15</v>
      </c>
      <c r="H108" s="11">
        <v>0.15</v>
      </c>
      <c r="I108" s="106"/>
      <c r="J108" s="106"/>
      <c r="K108" s="106"/>
      <c r="L108" s="80"/>
      <c r="M108" s="81"/>
    </row>
    <row r="109" spans="2:13" ht="37.5" customHeight="1">
      <c r="B109" s="110"/>
      <c r="C109" s="113"/>
      <c r="D109" s="116"/>
      <c r="E109" s="57" t="s">
        <v>222</v>
      </c>
      <c r="F109" s="62" t="s">
        <v>205</v>
      </c>
      <c r="G109" s="56">
        <v>0.4</v>
      </c>
      <c r="H109" s="11">
        <f>0.05*2</f>
        <v>0.1</v>
      </c>
      <c r="I109" s="107"/>
      <c r="J109" s="107"/>
      <c r="K109" s="107"/>
      <c r="L109" s="130"/>
      <c r="M109" s="131"/>
    </row>
    <row r="110" spans="2:13" ht="26.25" customHeight="1">
      <c r="B110" s="108">
        <v>24</v>
      </c>
      <c r="C110" s="111" t="s">
        <v>38</v>
      </c>
      <c r="D110" s="114" t="s">
        <v>151</v>
      </c>
      <c r="E110" s="57" t="s">
        <v>1</v>
      </c>
      <c r="F110" s="93" t="s">
        <v>197</v>
      </c>
      <c r="G110" s="56">
        <f>0.2*0.6</f>
        <v>0.12</v>
      </c>
      <c r="H110" s="11">
        <v>0.12</v>
      </c>
      <c r="I110" s="105" t="s">
        <v>437</v>
      </c>
      <c r="J110" s="105" t="s">
        <v>438</v>
      </c>
      <c r="K110" s="105" t="s">
        <v>431</v>
      </c>
      <c r="L110" s="78" t="s">
        <v>471</v>
      </c>
      <c r="M110" s="79"/>
    </row>
    <row r="111" spans="2:13" ht="34.5" customHeight="1">
      <c r="B111" s="109"/>
      <c r="C111" s="112"/>
      <c r="D111" s="115"/>
      <c r="E111" s="57" t="s">
        <v>120</v>
      </c>
      <c r="F111" s="118"/>
      <c r="G111" s="56">
        <f>0.2*0.6</f>
        <v>0.12</v>
      </c>
      <c r="H111" s="11">
        <v>0.12</v>
      </c>
      <c r="I111" s="106"/>
      <c r="J111" s="106"/>
      <c r="K111" s="106"/>
      <c r="L111" s="80"/>
      <c r="M111" s="81"/>
    </row>
    <row r="112" spans="2:13" ht="33" customHeight="1">
      <c r="B112" s="109"/>
      <c r="C112" s="112"/>
      <c r="D112" s="115"/>
      <c r="E112" s="57" t="s">
        <v>121</v>
      </c>
      <c r="F112" s="118"/>
      <c r="G112" s="56">
        <f>0.2*0.6</f>
        <v>0.12</v>
      </c>
      <c r="H112" s="11">
        <v>0.12</v>
      </c>
      <c r="I112" s="106"/>
      <c r="J112" s="106"/>
      <c r="K112" s="106"/>
      <c r="L112" s="80"/>
      <c r="M112" s="81"/>
    </row>
    <row r="113" spans="2:13" ht="27.75" customHeight="1">
      <c r="B113" s="109"/>
      <c r="C113" s="112"/>
      <c r="D113" s="115"/>
      <c r="E113" s="57" t="s">
        <v>0</v>
      </c>
      <c r="F113" s="94"/>
      <c r="G113" s="56">
        <f>0.4*0.6</f>
        <v>0.24</v>
      </c>
      <c r="H113" s="11">
        <v>0.12</v>
      </c>
      <c r="I113" s="106"/>
      <c r="J113" s="106"/>
      <c r="K113" s="106"/>
      <c r="L113" s="80"/>
      <c r="M113" s="81"/>
    </row>
    <row r="114" spans="2:13" ht="38.25">
      <c r="B114" s="110"/>
      <c r="C114" s="113"/>
      <c r="D114" s="116"/>
      <c r="E114" s="57" t="s">
        <v>223</v>
      </c>
      <c r="F114" s="62" t="s">
        <v>205</v>
      </c>
      <c r="G114" s="56">
        <v>0.4</v>
      </c>
      <c r="H114" s="11">
        <v>0.4</v>
      </c>
      <c r="I114" s="107"/>
      <c r="J114" s="107"/>
      <c r="K114" s="107"/>
      <c r="L114" s="130"/>
      <c r="M114" s="131"/>
    </row>
    <row r="115" spans="2:13" ht="63.75">
      <c r="B115" s="108">
        <v>25</v>
      </c>
      <c r="C115" s="111" t="s">
        <v>39</v>
      </c>
      <c r="D115" s="114" t="s">
        <v>152</v>
      </c>
      <c r="E115" s="57" t="s">
        <v>122</v>
      </c>
      <c r="F115" s="60" t="s">
        <v>198</v>
      </c>
      <c r="G115" s="56">
        <v>0.6</v>
      </c>
      <c r="H115" s="11">
        <v>0.6</v>
      </c>
      <c r="I115" s="105" t="s">
        <v>430</v>
      </c>
      <c r="J115" s="105" t="s">
        <v>436</v>
      </c>
      <c r="K115" s="105" t="s">
        <v>431</v>
      </c>
      <c r="L115" s="78"/>
      <c r="M115" s="79"/>
    </row>
    <row r="116" spans="2:13" ht="25.5">
      <c r="B116" s="110"/>
      <c r="C116" s="113"/>
      <c r="D116" s="116"/>
      <c r="E116" s="57" t="s">
        <v>224</v>
      </c>
      <c r="F116" s="60" t="s">
        <v>210</v>
      </c>
      <c r="G116" s="56">
        <v>0.4</v>
      </c>
      <c r="H116" s="11">
        <f>0.1*3</f>
        <v>0.30000000000000004</v>
      </c>
      <c r="I116" s="107"/>
      <c r="J116" s="107"/>
      <c r="K116" s="107"/>
      <c r="L116" s="130"/>
      <c r="M116" s="131"/>
    </row>
    <row r="117" spans="2:13" ht="197.25" customHeight="1">
      <c r="B117" s="65">
        <v>26</v>
      </c>
      <c r="C117" s="68" t="s">
        <v>40</v>
      </c>
      <c r="D117" s="66" t="s">
        <v>183</v>
      </c>
      <c r="E117" s="57" t="s">
        <v>68</v>
      </c>
      <c r="F117" s="60" t="s">
        <v>199</v>
      </c>
      <c r="G117" s="56">
        <v>1</v>
      </c>
      <c r="H117" s="11">
        <v>1</v>
      </c>
      <c r="I117" s="55" t="s">
        <v>435</v>
      </c>
      <c r="J117" s="55" t="s">
        <v>231</v>
      </c>
      <c r="K117" s="55" t="s">
        <v>431</v>
      </c>
      <c r="L117" s="136" t="s">
        <v>471</v>
      </c>
      <c r="M117" s="137"/>
    </row>
    <row r="118" spans="2:13" ht="33" customHeight="1">
      <c r="B118" s="108">
        <v>27</v>
      </c>
      <c r="C118" s="111" t="s">
        <v>41</v>
      </c>
      <c r="D118" s="114" t="s">
        <v>153</v>
      </c>
      <c r="E118" s="57" t="s">
        <v>123</v>
      </c>
      <c r="F118" s="93" t="s">
        <v>200</v>
      </c>
      <c r="G118" s="56">
        <f>0.25*0.6</f>
        <v>0.15</v>
      </c>
      <c r="H118" s="11">
        <v>0</v>
      </c>
      <c r="I118" s="105" t="s">
        <v>434</v>
      </c>
      <c r="J118" s="105" t="s">
        <v>432</v>
      </c>
      <c r="K118" s="105" t="s">
        <v>433</v>
      </c>
      <c r="L118" s="78" t="s">
        <v>482</v>
      </c>
      <c r="M118" s="79"/>
    </row>
    <row r="119" spans="2:13" ht="33" customHeight="1">
      <c r="B119" s="109"/>
      <c r="C119" s="112"/>
      <c r="D119" s="115"/>
      <c r="E119" s="57" t="s">
        <v>124</v>
      </c>
      <c r="F119" s="118"/>
      <c r="G119" s="56">
        <f>0.5*0.6</f>
        <v>0.3</v>
      </c>
      <c r="H119" s="11">
        <v>0</v>
      </c>
      <c r="I119" s="106"/>
      <c r="J119" s="106"/>
      <c r="K119" s="106"/>
      <c r="L119" s="80"/>
      <c r="M119" s="81"/>
    </row>
    <row r="120" spans="2:13" ht="53.25" customHeight="1">
      <c r="B120" s="109"/>
      <c r="C120" s="112"/>
      <c r="D120" s="115"/>
      <c r="E120" s="57" t="s">
        <v>125</v>
      </c>
      <c r="F120" s="94"/>
      <c r="G120" s="56">
        <f>0.25*0.6</f>
        <v>0.15</v>
      </c>
      <c r="H120" s="11">
        <v>0</v>
      </c>
      <c r="I120" s="106"/>
      <c r="J120" s="106"/>
      <c r="K120" s="106"/>
      <c r="L120" s="80"/>
      <c r="M120" s="81"/>
    </row>
    <row r="121" spans="2:13" ht="53.25" customHeight="1">
      <c r="B121" s="110"/>
      <c r="C121" s="113"/>
      <c r="D121" s="116"/>
      <c r="E121" s="57" t="s">
        <v>225</v>
      </c>
      <c r="F121" s="62" t="s">
        <v>205</v>
      </c>
      <c r="G121" s="56">
        <v>0.4</v>
      </c>
      <c r="H121" s="11">
        <v>0</v>
      </c>
      <c r="I121" s="107"/>
      <c r="J121" s="107"/>
      <c r="K121" s="107"/>
      <c r="L121" s="130"/>
      <c r="M121" s="131"/>
    </row>
    <row r="122" spans="2:13" ht="63.75">
      <c r="B122" s="65">
        <v>28</v>
      </c>
      <c r="C122" s="68" t="s">
        <v>42</v>
      </c>
      <c r="D122" s="66" t="s">
        <v>154</v>
      </c>
      <c r="E122" s="57" t="s">
        <v>126</v>
      </c>
      <c r="F122" s="60" t="s">
        <v>201</v>
      </c>
      <c r="G122" s="56">
        <v>1</v>
      </c>
      <c r="H122" s="11">
        <v>1</v>
      </c>
      <c r="I122" s="55" t="s">
        <v>430</v>
      </c>
      <c r="J122" s="55" t="s">
        <v>227</v>
      </c>
      <c r="K122" s="55" t="s">
        <v>431</v>
      </c>
      <c r="L122" s="136" t="s">
        <v>471</v>
      </c>
      <c r="M122" s="137"/>
    </row>
    <row r="123" spans="2:13" ht="63.75">
      <c r="B123" s="65">
        <v>29</v>
      </c>
      <c r="C123" s="68" t="s">
        <v>43</v>
      </c>
      <c r="D123" s="66" t="s">
        <v>155</v>
      </c>
      <c r="E123" s="57" t="s">
        <v>127</v>
      </c>
      <c r="F123" s="60" t="s">
        <v>202</v>
      </c>
      <c r="G123" s="56">
        <v>1</v>
      </c>
      <c r="H123" s="11">
        <v>1</v>
      </c>
      <c r="I123" s="55" t="s">
        <v>430</v>
      </c>
      <c r="J123" s="55" t="s">
        <v>227</v>
      </c>
      <c r="K123" s="55" t="s">
        <v>431</v>
      </c>
      <c r="L123" s="136" t="s">
        <v>471</v>
      </c>
      <c r="M123" s="137"/>
    </row>
    <row r="124" spans="2:13">
      <c r="B124" s="117"/>
      <c r="C124" s="117"/>
      <c r="D124" s="117"/>
      <c r="E124" s="117"/>
      <c r="F124" s="117"/>
      <c r="G124" s="117"/>
      <c r="H124" s="53">
        <f>SUM(H9:H123)</f>
        <v>19.189999999999994</v>
      </c>
      <c r="I124" s="54"/>
      <c r="J124" s="54"/>
      <c r="K124" s="54"/>
      <c r="L124" s="138"/>
      <c r="M124" s="139"/>
    </row>
    <row r="126" spans="2:13">
      <c r="G126" s="1" t="s">
        <v>426</v>
      </c>
      <c r="H126" s="1">
        <f>(H124/30)*10</f>
        <v>6.3966666666666647</v>
      </c>
    </row>
  </sheetData>
  <mergeCells count="229">
    <mergeCell ref="L124:M124"/>
    <mergeCell ref="L92:M94"/>
    <mergeCell ref="L95:M96"/>
    <mergeCell ref="L117:M117"/>
    <mergeCell ref="L118:M121"/>
    <mergeCell ref="L115:M116"/>
    <mergeCell ref="L110:M114"/>
    <mergeCell ref="L105:M109"/>
    <mergeCell ref="L103:M104"/>
    <mergeCell ref="L102:M102"/>
    <mergeCell ref="L97:M101"/>
    <mergeCell ref="L57:M61"/>
    <mergeCell ref="L62:M65"/>
    <mergeCell ref="L66:M70"/>
    <mergeCell ref="L71:M73"/>
    <mergeCell ref="L74:M79"/>
    <mergeCell ref="L80:M85"/>
    <mergeCell ref="L86:M91"/>
    <mergeCell ref="L122:M122"/>
    <mergeCell ref="L123:M123"/>
    <mergeCell ref="B7:M7"/>
    <mergeCell ref="L21:M25"/>
    <mergeCell ref="L26:M30"/>
    <mergeCell ref="L31:M33"/>
    <mergeCell ref="L34:M38"/>
    <mergeCell ref="L39:M43"/>
    <mergeCell ref="K97:K101"/>
    <mergeCell ref="I95:I96"/>
    <mergeCell ref="K95:K96"/>
    <mergeCell ref="I92:I94"/>
    <mergeCell ref="K92:K94"/>
    <mergeCell ref="I9:I11"/>
    <mergeCell ref="K9:K11"/>
    <mergeCell ref="I12:I15"/>
    <mergeCell ref="K12:K15"/>
    <mergeCell ref="I16:I20"/>
    <mergeCell ref="K16:K20"/>
    <mergeCell ref="I21:I25"/>
    <mergeCell ref="K21:K25"/>
    <mergeCell ref="I26:I30"/>
    <mergeCell ref="J49:J51"/>
    <mergeCell ref="K26:K30"/>
    <mergeCell ref="L49:M51"/>
    <mergeCell ref="L52:M56"/>
    <mergeCell ref="K31:K33"/>
    <mergeCell ref="K34:K38"/>
    <mergeCell ref="K39:K43"/>
    <mergeCell ref="K44:K48"/>
    <mergeCell ref="K49:K51"/>
    <mergeCell ref="K52:K56"/>
    <mergeCell ref="K62:K65"/>
    <mergeCell ref="I57:I61"/>
    <mergeCell ref="K118:K121"/>
    <mergeCell ref="I115:I116"/>
    <mergeCell ref="K115:K116"/>
    <mergeCell ref="I110:I114"/>
    <mergeCell ref="K110:K114"/>
    <mergeCell ref="I105:I109"/>
    <mergeCell ref="K105:K109"/>
    <mergeCell ref="I103:I104"/>
    <mergeCell ref="J103:J104"/>
    <mergeCell ref="K103:K104"/>
    <mergeCell ref="J74:J79"/>
    <mergeCell ref="I31:I33"/>
    <mergeCell ref="I34:I38"/>
    <mergeCell ref="I39:I43"/>
    <mergeCell ref="I44:I48"/>
    <mergeCell ref="I49:I51"/>
    <mergeCell ref="I52:I56"/>
    <mergeCell ref="I62:I65"/>
    <mergeCell ref="I86:I91"/>
    <mergeCell ref="C74:C79"/>
    <mergeCell ref="D74:D79"/>
    <mergeCell ref="C97:C101"/>
    <mergeCell ref="D97:D101"/>
    <mergeCell ref="C49:C51"/>
    <mergeCell ref="B44:B48"/>
    <mergeCell ref="B57:B61"/>
    <mergeCell ref="C57:C61"/>
    <mergeCell ref="F57:F60"/>
    <mergeCell ref="F80:F84"/>
    <mergeCell ref="F86:F90"/>
    <mergeCell ref="B9:B11"/>
    <mergeCell ref="C9:C11"/>
    <mergeCell ref="G9:G11"/>
    <mergeCell ref="J9:J11"/>
    <mergeCell ref="C12:C15"/>
    <mergeCell ref="J12:J15"/>
    <mergeCell ref="C16:C20"/>
    <mergeCell ref="D16:D20"/>
    <mergeCell ref="D12:D15"/>
    <mergeCell ref="J16:J20"/>
    <mergeCell ref="B12:B15"/>
    <mergeCell ref="B16:B19"/>
    <mergeCell ref="B26:B30"/>
    <mergeCell ref="B21:B25"/>
    <mergeCell ref="F71:F72"/>
    <mergeCell ref="C21:C25"/>
    <mergeCell ref="C26:C30"/>
    <mergeCell ref="D26:D30"/>
    <mergeCell ref="C34:C38"/>
    <mergeCell ref="D34:D38"/>
    <mergeCell ref="D21:D25"/>
    <mergeCell ref="B31:B33"/>
    <mergeCell ref="C31:C33"/>
    <mergeCell ref="D31:D33"/>
    <mergeCell ref="F21:F22"/>
    <mergeCell ref="F26:F27"/>
    <mergeCell ref="D57:D61"/>
    <mergeCell ref="B66:B70"/>
    <mergeCell ref="C66:C70"/>
    <mergeCell ref="D66:D70"/>
    <mergeCell ref="D49:D51"/>
    <mergeCell ref="D62:D65"/>
    <mergeCell ref="C62:C65"/>
    <mergeCell ref="B124:G124"/>
    <mergeCell ref="F52:F55"/>
    <mergeCell ref="F105:F108"/>
    <mergeCell ref="F34:F37"/>
    <mergeCell ref="F92:F93"/>
    <mergeCell ref="F97:F100"/>
    <mergeCell ref="F118:F120"/>
    <mergeCell ref="F110:F113"/>
    <mergeCell ref="F74:F78"/>
    <mergeCell ref="B34:B38"/>
    <mergeCell ref="C39:C43"/>
    <mergeCell ref="D39:D43"/>
    <mergeCell ref="C44:C48"/>
    <mergeCell ref="D44:D48"/>
    <mergeCell ref="B52:B56"/>
    <mergeCell ref="C52:C56"/>
    <mergeCell ref="D52:D56"/>
    <mergeCell ref="B49:B51"/>
    <mergeCell ref="B39:B43"/>
    <mergeCell ref="F39:F42"/>
    <mergeCell ref="F62:F65"/>
    <mergeCell ref="F66:F69"/>
    <mergeCell ref="B62:B65"/>
    <mergeCell ref="J97:J101"/>
    <mergeCell ref="B103:B104"/>
    <mergeCell ref="C103:C104"/>
    <mergeCell ref="D103:D104"/>
    <mergeCell ref="B80:B85"/>
    <mergeCell ref="B92:B94"/>
    <mergeCell ref="C92:C94"/>
    <mergeCell ref="D92:D94"/>
    <mergeCell ref="B71:B73"/>
    <mergeCell ref="C71:C73"/>
    <mergeCell ref="D71:D73"/>
    <mergeCell ref="C80:C85"/>
    <mergeCell ref="D80:D85"/>
    <mergeCell ref="B86:B91"/>
    <mergeCell ref="C86:C91"/>
    <mergeCell ref="D86:D91"/>
    <mergeCell ref="C95:C96"/>
    <mergeCell ref="B95:B96"/>
    <mergeCell ref="B74:B79"/>
    <mergeCell ref="J71:J73"/>
    <mergeCell ref="B105:B109"/>
    <mergeCell ref="C105:C109"/>
    <mergeCell ref="D105:D109"/>
    <mergeCell ref="B97:B101"/>
    <mergeCell ref="J105:J109"/>
    <mergeCell ref="J110:J114"/>
    <mergeCell ref="J115:J116"/>
    <mergeCell ref="J118:J121"/>
    <mergeCell ref="J80:J85"/>
    <mergeCell ref="J86:J91"/>
    <mergeCell ref="J92:J94"/>
    <mergeCell ref="J95:J96"/>
    <mergeCell ref="B118:B121"/>
    <mergeCell ref="C118:C121"/>
    <mergeCell ref="D118:D121"/>
    <mergeCell ref="B110:B114"/>
    <mergeCell ref="C110:C114"/>
    <mergeCell ref="D110:D114"/>
    <mergeCell ref="B115:B116"/>
    <mergeCell ref="C115:C116"/>
    <mergeCell ref="D115:D116"/>
    <mergeCell ref="I118:I121"/>
    <mergeCell ref="I97:I101"/>
    <mergeCell ref="H14:H15"/>
    <mergeCell ref="L14:M15"/>
    <mergeCell ref="L8:M8"/>
    <mergeCell ref="L9:M11"/>
    <mergeCell ref="K86:K91"/>
    <mergeCell ref="K57:K61"/>
    <mergeCell ref="I66:I70"/>
    <mergeCell ref="K66:K70"/>
    <mergeCell ref="I71:I73"/>
    <mergeCell ref="K71:K73"/>
    <mergeCell ref="I74:I79"/>
    <mergeCell ref="K74:K79"/>
    <mergeCell ref="I80:I85"/>
    <mergeCell ref="K80:K85"/>
    <mergeCell ref="J62:J65"/>
    <mergeCell ref="J21:J25"/>
    <mergeCell ref="J26:J30"/>
    <mergeCell ref="J31:J33"/>
    <mergeCell ref="J34:J38"/>
    <mergeCell ref="J39:J43"/>
    <mergeCell ref="J44:J48"/>
    <mergeCell ref="J52:J56"/>
    <mergeCell ref="J57:J61"/>
    <mergeCell ref="J66:J70"/>
    <mergeCell ref="L44:M46"/>
    <mergeCell ref="L47:M48"/>
    <mergeCell ref="E46:E47"/>
    <mergeCell ref="F44:F47"/>
    <mergeCell ref="G46:G47"/>
    <mergeCell ref="H46:H47"/>
    <mergeCell ref="F2:I2"/>
    <mergeCell ref="F3:I3"/>
    <mergeCell ref="F4:I4"/>
    <mergeCell ref="L16:M17"/>
    <mergeCell ref="L18:M20"/>
    <mergeCell ref="E17:E18"/>
    <mergeCell ref="F17:F18"/>
    <mergeCell ref="G17:G18"/>
    <mergeCell ref="H17:H18"/>
    <mergeCell ref="L12:M12"/>
    <mergeCell ref="L13:M13"/>
    <mergeCell ref="E12:E13"/>
    <mergeCell ref="F12:F13"/>
    <mergeCell ref="G12:G13"/>
    <mergeCell ref="H12:H13"/>
    <mergeCell ref="E14:E15"/>
    <mergeCell ref="F14:F15"/>
    <mergeCell ref="G14:G15"/>
  </mergeCells>
  <phoneticPr fontId="7" type="noConversion"/>
  <hyperlinks>
    <hyperlink ref="Q12" r:id="rId1"/>
    <hyperlink ref="L13" r:id="rId2"/>
    <hyperlink ref="L14" r:id="rId3"/>
    <hyperlink ref="L18" r:id="rId4"/>
    <hyperlink ref="L47" display="https://www.transparencia.gob.sv/institutions/minec/documents/plan-operativo-anual?utf8=%E2%9C%93&amp;q%5Bname_or_description_cont%5D=Informe+de+Proyectos+del+Plan+Operativo+Institucional+del+mes+de+Enero&amp;q%5Byear_cont%5D=&amp;button=&amp;q%5Bdocument_category_id_eq%"/>
  </hyperlinks>
  <pageMargins left="0.25" right="0.25" top="0.75" bottom="0.75" header="0.3" footer="0.3"/>
  <pageSetup scale="75"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110" zoomScaleNormal="110" workbookViewId="0">
      <selection activeCell="F13" sqref="F13"/>
    </sheetView>
  </sheetViews>
  <sheetFormatPr baseColWidth="10" defaultRowHeight="15"/>
  <cols>
    <col min="2" max="2" width="13.28515625" customWidth="1"/>
    <col min="3" max="3" width="12.85546875" customWidth="1"/>
    <col min="5" max="5" width="13.5703125" customWidth="1"/>
    <col min="6" max="6" width="33.85546875" customWidth="1"/>
    <col min="7" max="8" width="11.42578125" style="1"/>
  </cols>
  <sheetData>
    <row r="3" spans="2:8" ht="26.25" customHeight="1">
      <c r="B3" s="24" t="s">
        <v>5</v>
      </c>
      <c r="C3" s="23" t="s">
        <v>4</v>
      </c>
      <c r="D3" s="23" t="s">
        <v>156</v>
      </c>
      <c r="E3" s="22" t="s">
        <v>3</v>
      </c>
      <c r="F3" s="22" t="s">
        <v>249</v>
      </c>
      <c r="G3" s="15" t="s">
        <v>2</v>
      </c>
      <c r="H3" s="15" t="s">
        <v>233</v>
      </c>
    </row>
    <row r="4" spans="2:8" ht="45.75" customHeight="1">
      <c r="B4" s="145" t="s">
        <v>248</v>
      </c>
      <c r="C4" s="146" t="s">
        <v>247</v>
      </c>
      <c r="D4" s="147" t="s">
        <v>246</v>
      </c>
      <c r="E4" s="154" t="s">
        <v>245</v>
      </c>
      <c r="F4" s="154" t="s">
        <v>244</v>
      </c>
      <c r="G4" s="144">
        <v>0.6</v>
      </c>
      <c r="H4" s="144">
        <f>SUM(G4:G7)</f>
        <v>1</v>
      </c>
    </row>
    <row r="5" spans="2:8">
      <c r="B5" s="145"/>
      <c r="C5" s="146"/>
      <c r="D5" s="147"/>
      <c r="E5" s="154"/>
      <c r="F5" s="154"/>
      <c r="G5" s="144"/>
      <c r="H5" s="144"/>
    </row>
    <row r="6" spans="2:8">
      <c r="B6" s="145"/>
      <c r="C6" s="146"/>
      <c r="D6" s="147"/>
      <c r="E6" s="154"/>
      <c r="F6" s="154"/>
      <c r="G6" s="144"/>
      <c r="H6" s="144"/>
    </row>
    <row r="7" spans="2:8" ht="38.25">
      <c r="B7" s="145"/>
      <c r="C7" s="146"/>
      <c r="D7" s="147"/>
      <c r="E7" s="21" t="s">
        <v>243</v>
      </c>
      <c r="F7" s="21" t="s">
        <v>236</v>
      </c>
      <c r="G7" s="20">
        <v>0.4</v>
      </c>
      <c r="H7" s="144"/>
    </row>
    <row r="8" spans="2:8" ht="15" customHeight="1">
      <c r="B8" s="145"/>
      <c r="C8" s="146" t="s">
        <v>242</v>
      </c>
      <c r="D8" s="147"/>
      <c r="E8" s="154" t="s">
        <v>241</v>
      </c>
      <c r="F8" s="148" t="s">
        <v>240</v>
      </c>
      <c r="G8" s="144">
        <f>0.3*0.6</f>
        <v>0.18</v>
      </c>
      <c r="H8" s="151">
        <f>SUM(G8:G13)</f>
        <v>1</v>
      </c>
    </row>
    <row r="9" spans="2:8">
      <c r="B9" s="145"/>
      <c r="C9" s="146"/>
      <c r="D9" s="147"/>
      <c r="E9" s="154"/>
      <c r="F9" s="149"/>
      <c r="G9" s="144"/>
      <c r="H9" s="152"/>
    </row>
    <row r="10" spans="2:8">
      <c r="B10" s="145"/>
      <c r="C10" s="146"/>
      <c r="D10" s="147"/>
      <c r="E10" s="21" t="s">
        <v>239</v>
      </c>
      <c r="F10" s="149"/>
      <c r="G10" s="20">
        <f>0.3*0.6</f>
        <v>0.18</v>
      </c>
      <c r="H10" s="152"/>
    </row>
    <row r="11" spans="2:8">
      <c r="B11" s="145"/>
      <c r="C11" s="146"/>
      <c r="D11" s="147"/>
      <c r="E11" s="154" t="s">
        <v>238</v>
      </c>
      <c r="F11" s="149"/>
      <c r="G11" s="144">
        <f>0.4*0.6</f>
        <v>0.24</v>
      </c>
      <c r="H11" s="152"/>
    </row>
    <row r="12" spans="2:8" ht="30.75" customHeight="1">
      <c r="B12" s="145"/>
      <c r="C12" s="146"/>
      <c r="D12" s="147"/>
      <c r="E12" s="154"/>
      <c r="F12" s="150"/>
      <c r="G12" s="144"/>
      <c r="H12" s="152"/>
    </row>
    <row r="13" spans="2:8" ht="39">
      <c r="B13" s="145"/>
      <c r="C13" s="146"/>
      <c r="D13" s="147"/>
      <c r="E13" s="19" t="s">
        <v>237</v>
      </c>
      <c r="F13" s="18" t="s">
        <v>236</v>
      </c>
      <c r="G13" s="17">
        <v>0.4</v>
      </c>
      <c r="H13" s="153"/>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topLeftCell="A13" workbookViewId="0">
      <selection activeCell="F18" sqref="F18:F21"/>
    </sheetView>
  </sheetViews>
  <sheetFormatPr baseColWidth="10" defaultRowHeight="15"/>
  <cols>
    <col min="3" max="3" width="22.42578125" style="2" customWidth="1"/>
    <col min="5" max="5" width="23" style="2" customWidth="1"/>
    <col min="6" max="6" width="40.5703125" style="2" customWidth="1"/>
  </cols>
  <sheetData>
    <row r="1" spans="2:8" ht="15.75" thickBot="1"/>
    <row r="2" spans="2:8" ht="15.75" thickBot="1">
      <c r="B2" s="25" t="s">
        <v>5</v>
      </c>
      <c r="C2" s="16" t="s">
        <v>4</v>
      </c>
      <c r="D2" s="13" t="s">
        <v>251</v>
      </c>
      <c r="E2" s="26" t="s">
        <v>6</v>
      </c>
      <c r="F2" s="26" t="s">
        <v>252</v>
      </c>
      <c r="G2" s="13" t="s">
        <v>7</v>
      </c>
      <c r="H2" s="13" t="s">
        <v>233</v>
      </c>
    </row>
    <row r="3" spans="2:8" ht="39.75" customHeight="1">
      <c r="B3" s="157" t="s">
        <v>253</v>
      </c>
      <c r="C3" s="27" t="s">
        <v>254</v>
      </c>
      <c r="D3" s="160" t="s">
        <v>255</v>
      </c>
      <c r="E3" s="28" t="s">
        <v>256</v>
      </c>
      <c r="F3" s="29" t="s">
        <v>257</v>
      </c>
      <c r="G3" s="30">
        <v>1</v>
      </c>
      <c r="H3" s="31">
        <v>1</v>
      </c>
    </row>
    <row r="4" spans="2:8" ht="15.75" customHeight="1">
      <c r="B4" s="158"/>
      <c r="C4" s="156" t="s">
        <v>258</v>
      </c>
      <c r="D4" s="147"/>
      <c r="E4" s="21" t="s">
        <v>259</v>
      </c>
      <c r="F4" s="154" t="s">
        <v>260</v>
      </c>
      <c r="G4" s="32">
        <f>0.2*0.6</f>
        <v>0.12</v>
      </c>
      <c r="H4" s="155">
        <f>SUM(G4:G9)</f>
        <v>1</v>
      </c>
    </row>
    <row r="5" spans="2:8" ht="24" customHeight="1">
      <c r="B5" s="158"/>
      <c r="C5" s="156"/>
      <c r="D5" s="147"/>
      <c r="E5" s="21" t="s">
        <v>261</v>
      </c>
      <c r="F5" s="154"/>
      <c r="G5" s="32">
        <f>0.2*0.6</f>
        <v>0.12</v>
      </c>
      <c r="H5" s="155"/>
    </row>
    <row r="6" spans="2:8" ht="30" customHeight="1">
      <c r="B6" s="158"/>
      <c r="C6" s="156"/>
      <c r="D6" s="147"/>
      <c r="E6" s="21" t="s">
        <v>262</v>
      </c>
      <c r="F6" s="154"/>
      <c r="G6" s="32">
        <f>0.2*0.6</f>
        <v>0.12</v>
      </c>
      <c r="H6" s="155"/>
    </row>
    <row r="7" spans="2:8" ht="23.25" customHeight="1">
      <c r="B7" s="158"/>
      <c r="C7" s="156"/>
      <c r="D7" s="147"/>
      <c r="E7" s="21" t="s">
        <v>263</v>
      </c>
      <c r="F7" s="154"/>
      <c r="G7" s="32">
        <f>0.2*0.6</f>
        <v>0.12</v>
      </c>
      <c r="H7" s="155"/>
    </row>
    <row r="8" spans="2:8" ht="28.5" customHeight="1">
      <c r="B8" s="158"/>
      <c r="C8" s="156"/>
      <c r="D8" s="147"/>
      <c r="E8" s="21" t="s">
        <v>264</v>
      </c>
      <c r="F8" s="154"/>
      <c r="G8" s="32">
        <f>0.2*0.6</f>
        <v>0.12</v>
      </c>
      <c r="H8" s="155"/>
    </row>
    <row r="9" spans="2:8" ht="38.25">
      <c r="B9" s="158"/>
      <c r="C9" s="156"/>
      <c r="D9" s="147"/>
      <c r="E9" s="21" t="s">
        <v>265</v>
      </c>
      <c r="F9" s="21" t="s">
        <v>250</v>
      </c>
      <c r="G9" s="32">
        <v>0.4</v>
      </c>
      <c r="H9" s="155"/>
    </row>
    <row r="10" spans="2:8" ht="26.25" customHeight="1">
      <c r="B10" s="158"/>
      <c r="C10" s="156" t="s">
        <v>266</v>
      </c>
      <c r="D10" s="147"/>
      <c r="E10" s="21" t="s">
        <v>267</v>
      </c>
      <c r="F10" s="154" t="s">
        <v>268</v>
      </c>
      <c r="G10" s="32">
        <f>0.5*0.6</f>
        <v>0.3</v>
      </c>
      <c r="H10" s="155">
        <f>SUM(G10:G12)</f>
        <v>1</v>
      </c>
    </row>
    <row r="11" spans="2:8" ht="25.5">
      <c r="B11" s="158"/>
      <c r="C11" s="156"/>
      <c r="D11" s="147"/>
      <c r="E11" s="21" t="s">
        <v>269</v>
      </c>
      <c r="F11" s="154"/>
      <c r="G11" s="32">
        <f>0.5*0.6</f>
        <v>0.3</v>
      </c>
      <c r="H11" s="155"/>
    </row>
    <row r="12" spans="2:8" ht="38.25">
      <c r="B12" s="158"/>
      <c r="C12" s="156"/>
      <c r="D12" s="147"/>
      <c r="E12" s="21" t="s">
        <v>270</v>
      </c>
      <c r="F12" s="21" t="s">
        <v>250</v>
      </c>
      <c r="G12" s="32">
        <v>0.4</v>
      </c>
      <c r="H12" s="155"/>
    </row>
    <row r="13" spans="2:8" ht="21.75" customHeight="1">
      <c r="B13" s="158"/>
      <c r="C13" s="156" t="s">
        <v>271</v>
      </c>
      <c r="D13" s="147"/>
      <c r="E13" s="21" t="s">
        <v>272</v>
      </c>
      <c r="F13" s="154" t="s">
        <v>273</v>
      </c>
      <c r="G13" s="32">
        <f>0.5*0.6</f>
        <v>0.3</v>
      </c>
      <c r="H13" s="155">
        <f>SUM(G13:G15)</f>
        <v>1</v>
      </c>
    </row>
    <row r="14" spans="2:8" ht="22.5" customHeight="1">
      <c r="B14" s="158"/>
      <c r="C14" s="156"/>
      <c r="D14" s="147"/>
      <c r="E14" s="21" t="s">
        <v>274</v>
      </c>
      <c r="F14" s="154"/>
      <c r="G14" s="32">
        <f>0.5*0.6</f>
        <v>0.3</v>
      </c>
      <c r="H14" s="155"/>
    </row>
    <row r="15" spans="2:8" ht="38.25">
      <c r="B15" s="158"/>
      <c r="C15" s="156"/>
      <c r="D15" s="147"/>
      <c r="E15" s="21" t="s">
        <v>275</v>
      </c>
      <c r="F15" s="21" t="s">
        <v>250</v>
      </c>
      <c r="G15" s="32">
        <v>0.4</v>
      </c>
      <c r="H15" s="155"/>
    </row>
    <row r="16" spans="2:8" ht="25.5">
      <c r="B16" s="158"/>
      <c r="C16" s="156" t="s">
        <v>276</v>
      </c>
      <c r="D16" s="147"/>
      <c r="E16" s="21" t="s">
        <v>277</v>
      </c>
      <c r="F16" s="21" t="s">
        <v>278</v>
      </c>
      <c r="G16" s="32">
        <f>1*0.6</f>
        <v>0.6</v>
      </c>
      <c r="H16" s="155">
        <f>G16+G17</f>
        <v>1</v>
      </c>
    </row>
    <row r="17" spans="2:8" ht="38.25">
      <c r="B17" s="158"/>
      <c r="C17" s="156"/>
      <c r="D17" s="147"/>
      <c r="E17" s="52" t="s">
        <v>279</v>
      </c>
      <c r="F17" s="21" t="s">
        <v>250</v>
      </c>
      <c r="G17" s="32">
        <v>0.4</v>
      </c>
      <c r="H17" s="155"/>
    </row>
    <row r="18" spans="2:8" ht="26.25" customHeight="1">
      <c r="B18" s="158"/>
      <c r="C18" s="156" t="s">
        <v>280</v>
      </c>
      <c r="D18" s="147"/>
      <c r="E18" s="21" t="s">
        <v>281</v>
      </c>
      <c r="F18" s="154" t="s">
        <v>282</v>
      </c>
      <c r="G18" s="32">
        <f>0.25*0.6</f>
        <v>0.15</v>
      </c>
      <c r="H18" s="155">
        <f>SUM(G18:G22)</f>
        <v>1</v>
      </c>
    </row>
    <row r="19" spans="2:8">
      <c r="B19" s="158"/>
      <c r="C19" s="156"/>
      <c r="D19" s="147"/>
      <c r="E19" s="21" t="s">
        <v>283</v>
      </c>
      <c r="F19" s="154"/>
      <c r="G19" s="32">
        <f>0.25*0.6</f>
        <v>0.15</v>
      </c>
      <c r="H19" s="155"/>
    </row>
    <row r="20" spans="2:8" ht="25.5">
      <c r="B20" s="158"/>
      <c r="C20" s="156"/>
      <c r="D20" s="147"/>
      <c r="E20" s="21" t="s">
        <v>284</v>
      </c>
      <c r="F20" s="154"/>
      <c r="G20" s="32">
        <f>0.25*0.6</f>
        <v>0.15</v>
      </c>
      <c r="H20" s="155"/>
    </row>
    <row r="21" spans="2:8">
      <c r="B21" s="158"/>
      <c r="C21" s="156"/>
      <c r="D21" s="147"/>
      <c r="E21" s="21" t="s">
        <v>285</v>
      </c>
      <c r="F21" s="154"/>
      <c r="G21" s="32">
        <f>0.25*0.6</f>
        <v>0.15</v>
      </c>
      <c r="H21" s="155"/>
    </row>
    <row r="22" spans="2:8" ht="38.25">
      <c r="B22" s="158"/>
      <c r="C22" s="156"/>
      <c r="D22" s="147"/>
      <c r="E22" s="21" t="s">
        <v>286</v>
      </c>
      <c r="F22" s="21" t="s">
        <v>250</v>
      </c>
      <c r="G22" s="32">
        <v>0.4</v>
      </c>
      <c r="H22" s="155"/>
    </row>
    <row r="23" spans="2:8" ht="25.5">
      <c r="B23" s="158"/>
      <c r="C23" s="156" t="s">
        <v>287</v>
      </c>
      <c r="D23" s="147"/>
      <c r="E23" s="21" t="s">
        <v>288</v>
      </c>
      <c r="F23" s="154" t="s">
        <v>289</v>
      </c>
      <c r="G23" s="32">
        <f>0.25*0.6</f>
        <v>0.15</v>
      </c>
      <c r="H23" s="163">
        <f>SUM(G23:G27)</f>
        <v>1</v>
      </c>
    </row>
    <row r="24" spans="2:8" ht="25.5">
      <c r="B24" s="158"/>
      <c r="C24" s="156"/>
      <c r="D24" s="147"/>
      <c r="E24" s="21" t="s">
        <v>290</v>
      </c>
      <c r="F24" s="154"/>
      <c r="G24" s="32">
        <f>0.25*0.6</f>
        <v>0.15</v>
      </c>
      <c r="H24" s="164"/>
    </row>
    <row r="25" spans="2:8">
      <c r="B25" s="158"/>
      <c r="C25" s="156"/>
      <c r="D25" s="147"/>
      <c r="E25" s="21" t="s">
        <v>291</v>
      </c>
      <c r="F25" s="154"/>
      <c r="G25" s="32">
        <f>0.25*0.6</f>
        <v>0.15</v>
      </c>
      <c r="H25" s="164"/>
    </row>
    <row r="26" spans="2:8" ht="25.5">
      <c r="B26" s="158"/>
      <c r="C26" s="156"/>
      <c r="D26" s="147"/>
      <c r="E26" s="21" t="s">
        <v>292</v>
      </c>
      <c r="F26" s="154"/>
      <c r="G26" s="32">
        <f>0.25*0.6</f>
        <v>0.15</v>
      </c>
      <c r="H26" s="164"/>
    </row>
    <row r="27" spans="2:8" ht="39.75" thickBot="1">
      <c r="B27" s="159"/>
      <c r="C27" s="162"/>
      <c r="D27" s="161"/>
      <c r="E27" s="33" t="s">
        <v>293</v>
      </c>
      <c r="F27" s="34" t="s">
        <v>250</v>
      </c>
      <c r="G27" s="35">
        <v>0.4</v>
      </c>
      <c r="H27" s="165"/>
    </row>
  </sheetData>
  <mergeCells count="19">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 ref="C18:C22"/>
    <mergeCell ref="F18:F21"/>
    <mergeCell ref="H18:H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topLeftCell="A7" workbookViewId="0">
      <selection activeCell="I4" sqref="I4"/>
    </sheetView>
  </sheetViews>
  <sheetFormatPr baseColWidth="10" defaultRowHeight="15"/>
  <cols>
    <col min="3" max="3" width="17.28515625" style="2" customWidth="1"/>
    <col min="5" max="5" width="22.7109375" style="2" customWidth="1"/>
    <col min="6" max="6" width="32.5703125" style="2" customWidth="1"/>
  </cols>
  <sheetData>
    <row r="1" spans="2:9" ht="15.75" thickBot="1"/>
    <row r="2" spans="2:9" ht="15.75" thickBot="1">
      <c r="B2" s="24" t="s">
        <v>5</v>
      </c>
      <c r="C2" s="8" t="s">
        <v>4</v>
      </c>
      <c r="D2" s="3" t="s">
        <v>294</v>
      </c>
      <c r="E2" s="7" t="s">
        <v>6</v>
      </c>
      <c r="F2" s="7" t="s">
        <v>249</v>
      </c>
      <c r="G2" s="3" t="s">
        <v>7</v>
      </c>
      <c r="H2" s="3" t="s">
        <v>295</v>
      </c>
    </row>
    <row r="3" spans="2:9" ht="45.75" customHeight="1" thickBot="1">
      <c r="B3" s="145" t="s">
        <v>296</v>
      </c>
      <c r="C3" s="36" t="s">
        <v>297</v>
      </c>
      <c r="D3" s="166" t="s">
        <v>298</v>
      </c>
      <c r="E3" s="37" t="s">
        <v>299</v>
      </c>
      <c r="F3" s="37" t="s">
        <v>300</v>
      </c>
      <c r="G3" s="38">
        <v>1</v>
      </c>
      <c r="H3" s="38">
        <v>1</v>
      </c>
      <c r="I3" t="s">
        <v>301</v>
      </c>
    </row>
    <row r="4" spans="2:9" ht="15.75" customHeight="1" thickBot="1">
      <c r="B4" s="145"/>
      <c r="C4" s="169" t="s">
        <v>302</v>
      </c>
      <c r="D4" s="167"/>
      <c r="E4" s="39" t="s">
        <v>259</v>
      </c>
      <c r="F4" s="172" t="s">
        <v>303</v>
      </c>
      <c r="G4" s="40">
        <f>0.25*0.6</f>
        <v>0.15</v>
      </c>
      <c r="H4" s="175">
        <f>SUM(G4:G8)</f>
        <v>1</v>
      </c>
    </row>
    <row r="5" spans="2:9" ht="15.75" thickBot="1">
      <c r="B5" s="145"/>
      <c r="C5" s="170"/>
      <c r="D5" s="167"/>
      <c r="E5" s="39" t="s">
        <v>304</v>
      </c>
      <c r="F5" s="173"/>
      <c r="G5" s="40">
        <f>0.25*0.6</f>
        <v>0.15</v>
      </c>
      <c r="H5" s="176"/>
    </row>
    <row r="6" spans="2:9" ht="26.25" thickBot="1">
      <c r="B6" s="145"/>
      <c r="C6" s="170"/>
      <c r="D6" s="167"/>
      <c r="E6" s="39" t="s">
        <v>305</v>
      </c>
      <c r="F6" s="173"/>
      <c r="G6" s="40">
        <f>0.25*0.6</f>
        <v>0.15</v>
      </c>
      <c r="H6" s="176"/>
    </row>
    <row r="7" spans="2:9" ht="15.75" thickBot="1">
      <c r="B7" s="145"/>
      <c r="C7" s="170"/>
      <c r="D7" s="167"/>
      <c r="E7" s="39" t="s">
        <v>306</v>
      </c>
      <c r="F7" s="174"/>
      <c r="G7" s="40">
        <f>0.25*0.6</f>
        <v>0.15</v>
      </c>
      <c r="H7" s="176"/>
    </row>
    <row r="8" spans="2:9" ht="51.75" thickBot="1">
      <c r="B8" s="145"/>
      <c r="C8" s="171"/>
      <c r="D8" s="167"/>
      <c r="E8" s="39" t="s">
        <v>307</v>
      </c>
      <c r="F8" s="41" t="s">
        <v>250</v>
      </c>
      <c r="G8" s="40">
        <v>0.4</v>
      </c>
      <c r="H8" s="177"/>
    </row>
    <row r="9" spans="2:9" ht="64.5" thickBot="1">
      <c r="B9" s="145"/>
      <c r="C9" s="169" t="s">
        <v>308</v>
      </c>
      <c r="D9" s="167"/>
      <c r="E9" s="37" t="s">
        <v>309</v>
      </c>
      <c r="F9" s="37" t="s">
        <v>310</v>
      </c>
      <c r="G9" s="38">
        <v>0.6</v>
      </c>
      <c r="H9" s="178">
        <f>G9+G10</f>
        <v>1</v>
      </c>
    </row>
    <row r="10" spans="2:9" ht="51.75" thickBot="1">
      <c r="B10" s="145"/>
      <c r="C10" s="171"/>
      <c r="D10" s="167"/>
      <c r="E10" s="37" t="s">
        <v>311</v>
      </c>
      <c r="F10" s="37" t="s">
        <v>250</v>
      </c>
      <c r="G10" s="38">
        <v>0.4</v>
      </c>
      <c r="H10" s="179"/>
    </row>
    <row r="11" spans="2:9" ht="15.75" thickBot="1">
      <c r="B11" s="145"/>
      <c r="C11" s="180" t="s">
        <v>312</v>
      </c>
      <c r="D11" s="167"/>
      <c r="E11" s="39" t="s">
        <v>313</v>
      </c>
      <c r="F11" s="172" t="s">
        <v>314</v>
      </c>
      <c r="G11" s="40">
        <f>0.25*0.6</f>
        <v>0.15</v>
      </c>
      <c r="H11" s="175">
        <f>SUM(G11:G15)</f>
        <v>1</v>
      </c>
    </row>
    <row r="12" spans="2:9" ht="22.5" customHeight="1" thickBot="1">
      <c r="B12" s="145"/>
      <c r="C12" s="181"/>
      <c r="D12" s="167"/>
      <c r="E12" s="39" t="s">
        <v>315</v>
      </c>
      <c r="F12" s="173"/>
      <c r="G12" s="40">
        <f>0.25*0.6</f>
        <v>0.15</v>
      </c>
      <c r="H12" s="176"/>
    </row>
    <row r="13" spans="2:9" ht="21" customHeight="1" thickBot="1">
      <c r="B13" s="145"/>
      <c r="C13" s="181"/>
      <c r="D13" s="167"/>
      <c r="E13" s="39" t="s">
        <v>316</v>
      </c>
      <c r="F13" s="173"/>
      <c r="G13" s="40">
        <f>0.25*0.6</f>
        <v>0.15</v>
      </c>
      <c r="H13" s="176"/>
    </row>
    <row r="14" spans="2:9" ht="21.75" customHeight="1" thickBot="1">
      <c r="B14" s="145"/>
      <c r="C14" s="181"/>
      <c r="D14" s="167"/>
      <c r="E14" s="39" t="s">
        <v>8</v>
      </c>
      <c r="F14" s="174"/>
      <c r="G14" s="40">
        <f>0.25*0.6</f>
        <v>0.15</v>
      </c>
      <c r="H14" s="176"/>
    </row>
    <row r="15" spans="2:9" ht="51.75" thickBot="1">
      <c r="B15" s="145"/>
      <c r="C15" s="182"/>
      <c r="D15" s="168"/>
      <c r="E15" s="39" t="s">
        <v>317</v>
      </c>
      <c r="F15" s="39" t="s">
        <v>250</v>
      </c>
      <c r="G15" s="40">
        <v>0.4</v>
      </c>
      <c r="H15" s="183"/>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topLeftCell="B22" workbookViewId="0">
      <selection activeCell="F27" sqref="F27:F28"/>
    </sheetView>
  </sheetViews>
  <sheetFormatPr baseColWidth="10" defaultRowHeight="15"/>
  <cols>
    <col min="3" max="3" width="29.28515625" style="2" customWidth="1"/>
    <col min="5" max="5" width="29.140625" style="2" customWidth="1"/>
    <col min="6" max="6" width="38" style="2" customWidth="1"/>
    <col min="9" max="9" width="17.28515625" customWidth="1"/>
  </cols>
  <sheetData>
    <row r="1" spans="2:9" ht="15.75" thickBot="1"/>
    <row r="2" spans="2:9" ht="15.75" thickBot="1">
      <c r="B2" s="24" t="s">
        <v>5</v>
      </c>
      <c r="C2" s="8" t="s">
        <v>4</v>
      </c>
      <c r="D2" s="3"/>
      <c r="E2" s="7" t="s">
        <v>6</v>
      </c>
      <c r="F2" s="7" t="s">
        <v>249</v>
      </c>
      <c r="G2" s="3" t="s">
        <v>7</v>
      </c>
      <c r="H2" s="3" t="s">
        <v>233</v>
      </c>
    </row>
    <row r="3" spans="2:9" ht="64.5" thickBot="1">
      <c r="B3" s="145" t="s">
        <v>318</v>
      </c>
      <c r="C3" s="169" t="s">
        <v>319</v>
      </c>
      <c r="D3" s="166" t="s">
        <v>320</v>
      </c>
      <c r="E3" s="37" t="s">
        <v>321</v>
      </c>
      <c r="F3" s="37" t="s">
        <v>322</v>
      </c>
      <c r="G3" s="38">
        <v>0.6</v>
      </c>
      <c r="H3" s="178">
        <f>G3+G4</f>
        <v>1</v>
      </c>
    </row>
    <row r="4" spans="2:9" ht="39" thickBot="1">
      <c r="B4" s="145"/>
      <c r="C4" s="171"/>
      <c r="D4" s="167"/>
      <c r="E4" s="37" t="s">
        <v>323</v>
      </c>
      <c r="F4" s="37" t="s">
        <v>250</v>
      </c>
      <c r="G4" s="38">
        <v>0.4</v>
      </c>
      <c r="H4" s="179"/>
    </row>
    <row r="5" spans="2:9" ht="26.25" thickBot="1">
      <c r="B5" s="145"/>
      <c r="C5" s="36" t="s">
        <v>324</v>
      </c>
      <c r="D5" s="167"/>
      <c r="E5" s="39" t="s">
        <v>325</v>
      </c>
      <c r="F5" s="51" t="s">
        <v>326</v>
      </c>
      <c r="G5" s="40">
        <v>1</v>
      </c>
      <c r="H5" s="40">
        <v>1</v>
      </c>
      <c r="I5" s="2"/>
    </row>
    <row r="6" spans="2:9" ht="90" thickBot="1">
      <c r="B6" s="145"/>
      <c r="C6" s="36" t="s">
        <v>327</v>
      </c>
      <c r="D6" s="167"/>
      <c r="E6" s="37" t="s">
        <v>328</v>
      </c>
      <c r="F6" s="37" t="s">
        <v>329</v>
      </c>
      <c r="G6" s="38">
        <v>1</v>
      </c>
      <c r="H6" s="38">
        <v>1</v>
      </c>
      <c r="I6" s="42"/>
    </row>
    <row r="7" spans="2:9" ht="39" thickBot="1">
      <c r="B7" s="145"/>
      <c r="C7" s="36" t="s">
        <v>330</v>
      </c>
      <c r="D7" s="167"/>
      <c r="E7" s="39" t="s">
        <v>331</v>
      </c>
      <c r="F7" s="39" t="s">
        <v>332</v>
      </c>
      <c r="G7" s="40">
        <v>1</v>
      </c>
      <c r="H7" s="40">
        <v>1</v>
      </c>
      <c r="I7" s="2"/>
    </row>
    <row r="8" spans="2:9" ht="15.75" thickBot="1">
      <c r="B8" s="145"/>
      <c r="C8" s="169" t="s">
        <v>333</v>
      </c>
      <c r="D8" s="167"/>
      <c r="E8" s="37" t="s">
        <v>334</v>
      </c>
      <c r="F8" s="186" t="s">
        <v>335</v>
      </c>
      <c r="G8" s="38">
        <f>0.2*0.6</f>
        <v>0.12</v>
      </c>
      <c r="H8" s="178">
        <f>SUM(G8:G13)</f>
        <v>1</v>
      </c>
      <c r="I8" s="184"/>
    </row>
    <row r="9" spans="2:9" ht="15.75" thickBot="1">
      <c r="B9" s="145"/>
      <c r="C9" s="170"/>
      <c r="D9" s="167"/>
      <c r="E9" s="37" t="s">
        <v>336</v>
      </c>
      <c r="F9" s="191"/>
      <c r="G9" s="38">
        <f>0.2*0.6</f>
        <v>0.12</v>
      </c>
      <c r="H9" s="189"/>
      <c r="I9" s="184"/>
    </row>
    <row r="10" spans="2:9" ht="15.75" thickBot="1">
      <c r="B10" s="145"/>
      <c r="C10" s="170"/>
      <c r="D10" s="167"/>
      <c r="E10" s="37" t="s">
        <v>337</v>
      </c>
      <c r="F10" s="191"/>
      <c r="G10" s="38">
        <f>0.2*0.6</f>
        <v>0.12</v>
      </c>
      <c r="H10" s="189"/>
      <c r="I10" s="184"/>
    </row>
    <row r="11" spans="2:9" ht="15.75" thickBot="1">
      <c r="B11" s="145"/>
      <c r="C11" s="170"/>
      <c r="D11" s="167"/>
      <c r="E11" s="37" t="s">
        <v>338</v>
      </c>
      <c r="F11" s="191"/>
      <c r="G11" s="38">
        <f>0.2*0.6</f>
        <v>0.12</v>
      </c>
      <c r="H11" s="189"/>
      <c r="I11" s="184"/>
    </row>
    <row r="12" spans="2:9" ht="15.75" thickBot="1">
      <c r="B12" s="145"/>
      <c r="C12" s="170"/>
      <c r="D12" s="167"/>
      <c r="E12" s="37" t="s">
        <v>339</v>
      </c>
      <c r="F12" s="187"/>
      <c r="G12" s="38">
        <f>0.2*0.6</f>
        <v>0.12</v>
      </c>
      <c r="H12" s="189"/>
      <c r="I12" s="184"/>
    </row>
    <row r="13" spans="2:9" ht="39" thickBot="1">
      <c r="B13" s="145"/>
      <c r="C13" s="171"/>
      <c r="D13" s="167"/>
      <c r="E13" s="37" t="s">
        <v>340</v>
      </c>
      <c r="F13" s="37" t="s">
        <v>250</v>
      </c>
      <c r="G13" s="38">
        <v>0.4</v>
      </c>
      <c r="H13" s="190"/>
      <c r="I13" s="43"/>
    </row>
    <row r="14" spans="2:9" ht="27" customHeight="1" thickBot="1">
      <c r="B14" s="145"/>
      <c r="C14" s="169" t="s">
        <v>341</v>
      </c>
      <c r="D14" s="167"/>
      <c r="E14" s="39" t="s">
        <v>342</v>
      </c>
      <c r="F14" s="172" t="s">
        <v>343</v>
      </c>
      <c r="G14" s="40">
        <f>0.25*0.6</f>
        <v>0.15</v>
      </c>
      <c r="H14" s="185">
        <f>SUM(G14:G18)</f>
        <v>1</v>
      </c>
    </row>
    <row r="15" spans="2:9" ht="27" customHeight="1" thickBot="1">
      <c r="B15" s="145"/>
      <c r="C15" s="170"/>
      <c r="D15" s="167"/>
      <c r="E15" s="39" t="s">
        <v>344</v>
      </c>
      <c r="F15" s="173"/>
      <c r="G15" s="40">
        <f>0.25*0.6</f>
        <v>0.15</v>
      </c>
      <c r="H15" s="176"/>
    </row>
    <row r="16" spans="2:9" ht="23.25" customHeight="1" thickBot="1">
      <c r="B16" s="145"/>
      <c r="C16" s="170"/>
      <c r="D16" s="167"/>
      <c r="E16" s="39" t="s">
        <v>345</v>
      </c>
      <c r="F16" s="173"/>
      <c r="G16" s="40">
        <f>0.25*0.6</f>
        <v>0.15</v>
      </c>
      <c r="H16" s="176"/>
    </row>
    <row r="17" spans="2:9" ht="30.75" customHeight="1" thickBot="1">
      <c r="B17" s="145"/>
      <c r="C17" s="170"/>
      <c r="D17" s="167"/>
      <c r="E17" s="39" t="s">
        <v>346</v>
      </c>
      <c r="F17" s="174"/>
      <c r="G17" s="40">
        <f>0.25*0.6</f>
        <v>0.15</v>
      </c>
      <c r="H17" s="176"/>
    </row>
    <row r="18" spans="2:9" ht="39" thickBot="1">
      <c r="B18" s="145"/>
      <c r="C18" s="171"/>
      <c r="D18" s="167"/>
      <c r="E18" s="39" t="s">
        <v>286</v>
      </c>
      <c r="F18" s="39" t="s">
        <v>250</v>
      </c>
      <c r="G18" s="40">
        <v>0.4</v>
      </c>
      <c r="H18" s="183"/>
    </row>
    <row r="19" spans="2:9" ht="64.5" customHeight="1" thickBot="1">
      <c r="B19" s="145"/>
      <c r="C19" s="169" t="s">
        <v>347</v>
      </c>
      <c r="D19" s="167"/>
      <c r="E19" s="37" t="s">
        <v>348</v>
      </c>
      <c r="F19" s="186" t="s">
        <v>349</v>
      </c>
      <c r="G19" s="38">
        <f>0.5*0.6</f>
        <v>0.3</v>
      </c>
      <c r="H19" s="188">
        <f>SUM(G19:G21)</f>
        <v>1</v>
      </c>
    </row>
    <row r="20" spans="2:9" ht="15.75" thickBot="1">
      <c r="B20" s="145"/>
      <c r="C20" s="170"/>
      <c r="D20" s="167"/>
      <c r="E20" s="37" t="s">
        <v>350</v>
      </c>
      <c r="F20" s="187"/>
      <c r="G20" s="38">
        <f>0.5*0.6</f>
        <v>0.3</v>
      </c>
      <c r="H20" s="189"/>
    </row>
    <row r="21" spans="2:9" ht="39" thickBot="1">
      <c r="B21" s="145"/>
      <c r="C21" s="171"/>
      <c r="D21" s="167"/>
      <c r="E21" s="37" t="s">
        <v>351</v>
      </c>
      <c r="F21" s="37" t="s">
        <v>250</v>
      </c>
      <c r="G21" s="38">
        <v>0.4</v>
      </c>
      <c r="H21" s="190"/>
    </row>
    <row r="22" spans="2:9" ht="26.25" customHeight="1" thickBot="1">
      <c r="B22" s="145"/>
      <c r="C22" s="169" t="s">
        <v>352</v>
      </c>
      <c r="D22" s="167"/>
      <c r="E22" s="39" t="s">
        <v>353</v>
      </c>
      <c r="F22" s="172" t="s">
        <v>354</v>
      </c>
      <c r="G22" s="40">
        <f>0.5*0.6</f>
        <v>0.3</v>
      </c>
      <c r="H22" s="185">
        <f>SUM(G22:G24)</f>
        <v>1</v>
      </c>
    </row>
    <row r="23" spans="2:9" ht="15.75" thickBot="1">
      <c r="B23" s="145"/>
      <c r="C23" s="170"/>
      <c r="D23" s="167"/>
      <c r="E23" s="39" t="s">
        <v>355</v>
      </c>
      <c r="F23" s="174"/>
      <c r="G23" s="40">
        <f>0.5*0.6</f>
        <v>0.3</v>
      </c>
      <c r="H23" s="176"/>
    </row>
    <row r="24" spans="2:9" ht="39" thickBot="1">
      <c r="B24" s="145"/>
      <c r="C24" s="171"/>
      <c r="D24" s="167"/>
      <c r="E24" s="39" t="s">
        <v>356</v>
      </c>
      <c r="F24" s="39" t="s">
        <v>250</v>
      </c>
      <c r="G24" s="40">
        <v>0.4</v>
      </c>
      <c r="H24" s="176"/>
    </row>
    <row r="25" spans="2:9" ht="64.5" thickBot="1">
      <c r="B25" s="145"/>
      <c r="C25" s="169" t="s">
        <v>357</v>
      </c>
      <c r="D25" s="167"/>
      <c r="E25" s="37" t="s">
        <v>358</v>
      </c>
      <c r="F25" s="37" t="s">
        <v>359</v>
      </c>
      <c r="G25" s="38">
        <v>0.6</v>
      </c>
      <c r="H25" s="189">
        <f>G25+G26</f>
        <v>1</v>
      </c>
    </row>
    <row r="26" spans="2:9" ht="39" thickBot="1">
      <c r="B26" s="145"/>
      <c r="C26" s="171"/>
      <c r="D26" s="167"/>
      <c r="E26" s="37" t="s">
        <v>360</v>
      </c>
      <c r="F26" s="37" t="s">
        <v>250</v>
      </c>
      <c r="G26" s="38">
        <v>0.4</v>
      </c>
      <c r="H26" s="179"/>
    </row>
    <row r="27" spans="2:9" ht="27" customHeight="1" thickBot="1">
      <c r="B27" s="145"/>
      <c r="C27" s="180" t="s">
        <v>361</v>
      </c>
      <c r="D27" s="167"/>
      <c r="E27" s="39" t="s">
        <v>362</v>
      </c>
      <c r="F27" s="172" t="s">
        <v>363</v>
      </c>
      <c r="G27" s="40">
        <v>0.5</v>
      </c>
      <c r="H27" s="175">
        <v>1</v>
      </c>
    </row>
    <row r="28" spans="2:9" ht="48.75" customHeight="1" thickBot="1">
      <c r="B28" s="145"/>
      <c r="C28" s="182"/>
      <c r="D28" s="168"/>
      <c r="E28" s="39" t="s">
        <v>364</v>
      </c>
      <c r="F28" s="174"/>
      <c r="G28" s="40">
        <v>0.5</v>
      </c>
      <c r="H28" s="183"/>
      <c r="I28" s="10"/>
    </row>
  </sheetData>
  <mergeCells count="22">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 ref="I8:I12"/>
    <mergeCell ref="C14:C18"/>
    <mergeCell ref="F14:F17"/>
    <mergeCell ref="H14:H18"/>
    <mergeCell ref="C19:C21"/>
    <mergeCell ref="F19:F20"/>
    <mergeCell ref="H19:H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topLeftCell="A10" zoomScale="85" zoomScaleNormal="85" workbookViewId="0">
      <selection activeCell="F17" sqref="F17"/>
    </sheetView>
  </sheetViews>
  <sheetFormatPr baseColWidth="10" defaultRowHeight="15"/>
  <cols>
    <col min="3" max="3" width="27.5703125" style="2" customWidth="1"/>
    <col min="5" max="6" width="32.140625" style="2" customWidth="1"/>
  </cols>
  <sheetData>
    <row r="1" spans="2:8" ht="15.75" thickBot="1"/>
    <row r="2" spans="2:8" ht="15.75" thickBot="1">
      <c r="B2" s="24" t="s">
        <v>5</v>
      </c>
      <c r="C2" s="8" t="s">
        <v>4</v>
      </c>
      <c r="D2" s="3"/>
      <c r="E2" s="7" t="s">
        <v>6</v>
      </c>
      <c r="F2" s="7" t="s">
        <v>249</v>
      </c>
      <c r="G2" s="3" t="s">
        <v>7</v>
      </c>
      <c r="H2" s="3" t="s">
        <v>233</v>
      </c>
    </row>
    <row r="3" spans="2:8" ht="64.5" thickBot="1">
      <c r="B3" s="145" t="s">
        <v>365</v>
      </c>
      <c r="C3" s="44" t="s">
        <v>319</v>
      </c>
      <c r="D3" s="166" t="s">
        <v>366</v>
      </c>
      <c r="E3" s="37" t="s">
        <v>367</v>
      </c>
      <c r="F3" s="37" t="s">
        <v>368</v>
      </c>
      <c r="G3" s="38">
        <v>0.6</v>
      </c>
      <c r="H3" s="178">
        <f>G3+G4</f>
        <v>1</v>
      </c>
    </row>
    <row r="4" spans="2:8" ht="51.75" thickBot="1">
      <c r="B4" s="145"/>
      <c r="C4" s="45"/>
      <c r="D4" s="167"/>
      <c r="E4" s="37" t="s">
        <v>323</v>
      </c>
      <c r="F4" s="37" t="s">
        <v>250</v>
      </c>
      <c r="G4" s="38">
        <v>0.4</v>
      </c>
      <c r="H4" s="179"/>
    </row>
    <row r="5" spans="2:8" ht="90.75" customHeight="1" thickBot="1">
      <c r="B5" s="145"/>
      <c r="C5" s="169" t="s">
        <v>369</v>
      </c>
      <c r="D5" s="167"/>
      <c r="E5" s="39" t="s">
        <v>370</v>
      </c>
      <c r="F5" s="172" t="s">
        <v>371</v>
      </c>
      <c r="G5" s="40">
        <f>0.5*0.6</f>
        <v>0.3</v>
      </c>
      <c r="H5" s="175">
        <f>SUM(G5:G7)</f>
        <v>1</v>
      </c>
    </row>
    <row r="6" spans="2:8" ht="73.5" customHeight="1" thickBot="1">
      <c r="B6" s="145"/>
      <c r="C6" s="170"/>
      <c r="D6" s="167"/>
      <c r="E6" s="39" t="s">
        <v>372</v>
      </c>
      <c r="F6" s="174"/>
      <c r="G6" s="40">
        <f>0.5*0.6</f>
        <v>0.3</v>
      </c>
      <c r="H6" s="176"/>
    </row>
    <row r="7" spans="2:8" ht="51.75" thickBot="1">
      <c r="B7" s="145"/>
      <c r="C7" s="171"/>
      <c r="D7" s="167"/>
      <c r="E7" s="39" t="s">
        <v>373</v>
      </c>
      <c r="F7" s="39" t="s">
        <v>250</v>
      </c>
      <c r="G7" s="40">
        <v>0.4</v>
      </c>
      <c r="H7" s="183"/>
    </row>
    <row r="8" spans="2:8" ht="24" customHeight="1" thickBot="1">
      <c r="B8" s="145"/>
      <c r="C8" s="169" t="s">
        <v>374</v>
      </c>
      <c r="D8" s="167"/>
      <c r="E8" s="37" t="s">
        <v>375</v>
      </c>
      <c r="F8" s="186" t="s">
        <v>376</v>
      </c>
      <c r="G8" s="38">
        <f>0.5*0.6</f>
        <v>0.3</v>
      </c>
      <c r="H8" s="188">
        <f>SUM(G8:G10)</f>
        <v>1</v>
      </c>
    </row>
    <row r="9" spans="2:8" ht="28.5" customHeight="1" thickBot="1">
      <c r="B9" s="145"/>
      <c r="C9" s="170"/>
      <c r="D9" s="167"/>
      <c r="E9" s="37" t="s">
        <v>377</v>
      </c>
      <c r="F9" s="187"/>
      <c r="G9" s="38">
        <f>0.5*0.6</f>
        <v>0.3</v>
      </c>
      <c r="H9" s="189"/>
    </row>
    <row r="10" spans="2:8" ht="51.75" thickBot="1">
      <c r="B10" s="145"/>
      <c r="C10" s="171"/>
      <c r="D10" s="167"/>
      <c r="E10" s="37" t="s">
        <v>270</v>
      </c>
      <c r="F10" s="37" t="s">
        <v>250</v>
      </c>
      <c r="G10" s="38">
        <v>0.4</v>
      </c>
      <c r="H10" s="190"/>
    </row>
    <row r="11" spans="2:8" ht="52.5" customHeight="1" thickBot="1">
      <c r="B11" s="145"/>
      <c r="C11" s="180" t="s">
        <v>378</v>
      </c>
      <c r="D11" s="167"/>
      <c r="E11" s="39" t="s">
        <v>379</v>
      </c>
      <c r="F11" s="172" t="s">
        <v>380</v>
      </c>
      <c r="G11" s="40">
        <v>0.5</v>
      </c>
      <c r="H11" s="185">
        <v>1</v>
      </c>
    </row>
    <row r="12" spans="2:8" ht="15.75" thickBot="1">
      <c r="B12" s="145"/>
      <c r="C12" s="182"/>
      <c r="D12" s="167"/>
      <c r="E12" s="39" t="s">
        <v>381</v>
      </c>
      <c r="F12" s="174"/>
      <c r="G12" s="40">
        <v>0.5</v>
      </c>
      <c r="H12" s="183"/>
    </row>
    <row r="13" spans="2:8" ht="47.25" customHeight="1" thickBot="1">
      <c r="B13" s="145"/>
      <c r="C13" s="180" t="s">
        <v>382</v>
      </c>
      <c r="D13" s="167"/>
      <c r="E13" s="37" t="s">
        <v>383</v>
      </c>
      <c r="F13" s="186" t="s">
        <v>384</v>
      </c>
      <c r="G13" s="38">
        <v>0.5</v>
      </c>
      <c r="H13" s="188">
        <v>1</v>
      </c>
    </row>
    <row r="14" spans="2:8" ht="15.75" thickBot="1">
      <c r="B14" s="145"/>
      <c r="C14" s="182"/>
      <c r="D14" s="167"/>
      <c r="E14" s="37" t="s">
        <v>385</v>
      </c>
      <c r="F14" s="187"/>
      <c r="G14" s="38">
        <v>0.5</v>
      </c>
      <c r="H14" s="190"/>
    </row>
    <row r="15" spans="2:8" ht="31.5" customHeight="1" thickBot="1">
      <c r="B15" s="145"/>
      <c r="C15" s="180" t="s">
        <v>386</v>
      </c>
      <c r="D15" s="167"/>
      <c r="E15" s="39" t="s">
        <v>387</v>
      </c>
      <c r="F15" s="172" t="s">
        <v>388</v>
      </c>
      <c r="G15" s="40">
        <f>0.5*0.6</f>
        <v>0.3</v>
      </c>
      <c r="H15" s="185">
        <f>SUM(G15:G17)</f>
        <v>1</v>
      </c>
    </row>
    <row r="16" spans="2:8" ht="31.5" customHeight="1" thickBot="1">
      <c r="B16" s="145"/>
      <c r="C16" s="181"/>
      <c r="D16" s="167"/>
      <c r="E16" s="39" t="s">
        <v>389</v>
      </c>
      <c r="F16" s="174"/>
      <c r="G16" s="40">
        <f>0.5*0.6</f>
        <v>0.3</v>
      </c>
      <c r="H16" s="176"/>
    </row>
    <row r="17" spans="2:8" ht="51.75" thickBot="1">
      <c r="B17" s="145"/>
      <c r="C17" s="182"/>
      <c r="D17" s="168"/>
      <c r="E17" s="39" t="s">
        <v>390</v>
      </c>
      <c r="F17" s="46" t="s">
        <v>250</v>
      </c>
      <c r="G17" s="40">
        <v>0.4</v>
      </c>
      <c r="H17" s="183"/>
    </row>
  </sheetData>
  <mergeCells count="18">
    <mergeCell ref="B3:B17"/>
    <mergeCell ref="D3:D17"/>
    <mergeCell ref="H3:H4"/>
    <mergeCell ref="C5:C7"/>
    <mergeCell ref="F5:F6"/>
    <mergeCell ref="H5:H7"/>
    <mergeCell ref="C8:C10"/>
    <mergeCell ref="F8:F9"/>
    <mergeCell ref="H8:H10"/>
    <mergeCell ref="C11:C12"/>
    <mergeCell ref="F11:F12"/>
    <mergeCell ref="H11:H12"/>
    <mergeCell ref="C13:C14"/>
    <mergeCell ref="F13:F14"/>
    <mergeCell ref="H13:H14"/>
    <mergeCell ref="C15:C17"/>
    <mergeCell ref="F15:F16"/>
    <mergeCell ref="H15:H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A7" workbookViewId="0">
      <selection activeCell="F12" sqref="F12"/>
    </sheetView>
  </sheetViews>
  <sheetFormatPr baseColWidth="10" defaultRowHeight="15"/>
  <cols>
    <col min="3" max="3" width="17.5703125" style="2" customWidth="1"/>
    <col min="4" max="4" width="11.42578125" style="2"/>
    <col min="5" max="5" width="18.85546875" style="2" customWidth="1"/>
    <col min="6" max="6" width="30" style="2" customWidth="1"/>
  </cols>
  <sheetData>
    <row r="1" spans="2:8" ht="15.75" thickBot="1"/>
    <row r="2" spans="2:8" ht="15.75" thickBot="1">
      <c r="B2" s="24" t="s">
        <v>5</v>
      </c>
      <c r="C2" s="8" t="s">
        <v>4</v>
      </c>
      <c r="D2" s="7"/>
      <c r="E2" s="7" t="s">
        <v>6</v>
      </c>
      <c r="F2" s="7" t="s">
        <v>249</v>
      </c>
      <c r="G2" s="3" t="s">
        <v>7</v>
      </c>
      <c r="H2" s="3" t="s">
        <v>233</v>
      </c>
    </row>
    <row r="3" spans="2:8" ht="64.5" thickBot="1">
      <c r="B3" s="145" t="s">
        <v>391</v>
      </c>
      <c r="C3" s="169" t="s">
        <v>319</v>
      </c>
      <c r="D3" s="166" t="s">
        <v>392</v>
      </c>
      <c r="E3" s="37" t="s">
        <v>367</v>
      </c>
      <c r="F3" s="37" t="s">
        <v>393</v>
      </c>
      <c r="G3" s="38">
        <v>0.6</v>
      </c>
      <c r="H3" s="178">
        <f>G3+G4</f>
        <v>1</v>
      </c>
    </row>
    <row r="4" spans="2:8" ht="51.75" thickBot="1">
      <c r="B4" s="145"/>
      <c r="C4" s="171"/>
      <c r="D4" s="167"/>
      <c r="E4" s="37" t="s">
        <v>323</v>
      </c>
      <c r="F4" s="47" t="s">
        <v>250</v>
      </c>
      <c r="G4" s="38">
        <v>0.4</v>
      </c>
      <c r="H4" s="179"/>
    </row>
    <row r="5" spans="2:8" ht="42.75" customHeight="1" thickBot="1">
      <c r="B5" s="145"/>
      <c r="C5" s="180" t="s">
        <v>394</v>
      </c>
      <c r="D5" s="167"/>
      <c r="E5" s="39" t="s">
        <v>395</v>
      </c>
      <c r="F5" s="172" t="s">
        <v>396</v>
      </c>
      <c r="G5" s="40">
        <v>0.5</v>
      </c>
      <c r="H5" s="175">
        <v>1</v>
      </c>
    </row>
    <row r="6" spans="2:8" ht="24" customHeight="1" thickBot="1">
      <c r="B6" s="145"/>
      <c r="C6" s="182"/>
      <c r="D6" s="167"/>
      <c r="E6" s="39" t="s">
        <v>397</v>
      </c>
      <c r="F6" s="174"/>
      <c r="G6" s="40">
        <v>0.5</v>
      </c>
      <c r="H6" s="183"/>
    </row>
    <row r="7" spans="2:8" ht="26.25" thickBot="1">
      <c r="B7" s="145"/>
      <c r="C7" s="36" t="s">
        <v>398</v>
      </c>
      <c r="D7" s="167"/>
      <c r="E7" s="37" t="s">
        <v>399</v>
      </c>
      <c r="F7" s="37" t="s">
        <v>400</v>
      </c>
      <c r="G7" s="38">
        <v>1</v>
      </c>
      <c r="H7" s="38">
        <v>1</v>
      </c>
    </row>
    <row r="8" spans="2:8" ht="17.25" customHeight="1" thickBot="1">
      <c r="B8" s="145"/>
      <c r="C8" s="180" t="s">
        <v>401</v>
      </c>
      <c r="D8" s="167"/>
      <c r="E8" s="39" t="s">
        <v>402</v>
      </c>
      <c r="F8" s="172" t="s">
        <v>403</v>
      </c>
      <c r="G8" s="40">
        <v>0.25</v>
      </c>
      <c r="H8" s="175">
        <v>1</v>
      </c>
    </row>
    <row r="9" spans="2:8" ht="24.75" customHeight="1" thickBot="1">
      <c r="B9" s="145"/>
      <c r="C9" s="181"/>
      <c r="D9" s="167"/>
      <c r="E9" s="39" t="s">
        <v>404</v>
      </c>
      <c r="F9" s="173"/>
      <c r="G9" s="40">
        <v>0.25</v>
      </c>
      <c r="H9" s="176"/>
    </row>
    <row r="10" spans="2:8" ht="28.5" customHeight="1" thickBot="1">
      <c r="B10" s="145"/>
      <c r="C10" s="181"/>
      <c r="D10" s="167"/>
      <c r="E10" s="39" t="s">
        <v>405</v>
      </c>
      <c r="F10" s="173"/>
      <c r="G10" s="40">
        <v>0.25</v>
      </c>
      <c r="H10" s="176"/>
    </row>
    <row r="11" spans="2:8" ht="16.5" customHeight="1" thickBot="1">
      <c r="B11" s="145"/>
      <c r="C11" s="182"/>
      <c r="D11" s="167"/>
      <c r="E11" s="39" t="s">
        <v>406</v>
      </c>
      <c r="F11" s="174"/>
      <c r="G11" s="40">
        <v>0.25</v>
      </c>
      <c r="H11" s="183"/>
    </row>
    <row r="12" spans="2:8" ht="39" thickBot="1">
      <c r="B12" s="145"/>
      <c r="C12" s="36" t="s">
        <v>407</v>
      </c>
      <c r="D12" s="167"/>
      <c r="E12" s="37" t="s">
        <v>408</v>
      </c>
      <c r="F12" s="37" t="s">
        <v>409</v>
      </c>
      <c r="G12" s="38">
        <v>1</v>
      </c>
      <c r="H12" s="38">
        <v>1</v>
      </c>
    </row>
    <row r="13" spans="2:8" ht="15.75" thickBot="1">
      <c r="B13" s="145"/>
      <c r="C13" s="180" t="s">
        <v>410</v>
      </c>
      <c r="D13" s="167"/>
      <c r="E13" s="39" t="s">
        <v>411</v>
      </c>
      <c r="F13" s="172" t="s">
        <v>412</v>
      </c>
      <c r="G13" s="40">
        <v>0.25</v>
      </c>
      <c r="H13" s="175">
        <v>1</v>
      </c>
    </row>
    <row r="14" spans="2:8" ht="15.75" thickBot="1">
      <c r="B14" s="145"/>
      <c r="C14" s="181"/>
      <c r="D14" s="167"/>
      <c r="E14" s="39" t="s">
        <v>413</v>
      </c>
      <c r="F14" s="173"/>
      <c r="G14" s="40">
        <v>0.25</v>
      </c>
      <c r="H14" s="176"/>
    </row>
    <row r="15" spans="2:8" ht="15.75" thickBot="1">
      <c r="B15" s="145"/>
      <c r="C15" s="181"/>
      <c r="D15" s="167"/>
      <c r="E15" s="39" t="s">
        <v>414</v>
      </c>
      <c r="F15" s="173"/>
      <c r="G15" s="40">
        <v>0.25</v>
      </c>
      <c r="H15" s="176"/>
    </row>
    <row r="16" spans="2:8" ht="15.75" thickBot="1">
      <c r="B16" s="145"/>
      <c r="C16" s="182"/>
      <c r="D16" s="168"/>
      <c r="E16" s="39" t="s">
        <v>415</v>
      </c>
      <c r="F16" s="174"/>
      <c r="G16" s="40">
        <v>0.25</v>
      </c>
      <c r="H16" s="183"/>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
  <sheetViews>
    <sheetView workbookViewId="0">
      <selection activeCell="D9" sqref="D9"/>
    </sheetView>
  </sheetViews>
  <sheetFormatPr baseColWidth="10" defaultRowHeight="15"/>
  <cols>
    <col min="3" max="3" width="13.85546875" style="2" customWidth="1"/>
    <col min="4" max="4" width="11.42578125" style="2"/>
    <col min="5" max="5" width="16.85546875" style="2" customWidth="1"/>
    <col min="6" max="6" width="30.140625" style="2" customWidth="1"/>
  </cols>
  <sheetData>
    <row r="1" spans="2:8" ht="15.75" thickBot="1"/>
    <row r="2" spans="2:8" ht="15.75" thickBot="1">
      <c r="B2" s="25" t="s">
        <v>5</v>
      </c>
      <c r="C2" s="8" t="s">
        <v>4</v>
      </c>
      <c r="D2" s="7" t="s">
        <v>156</v>
      </c>
      <c r="E2" s="7" t="s">
        <v>6</v>
      </c>
      <c r="F2" s="7" t="s">
        <v>249</v>
      </c>
      <c r="G2" s="3" t="s">
        <v>7</v>
      </c>
      <c r="H2" s="3" t="s">
        <v>233</v>
      </c>
    </row>
    <row r="3" spans="2:8" ht="26.25" customHeight="1" thickBot="1">
      <c r="B3" s="192" t="s">
        <v>416</v>
      </c>
      <c r="C3" s="166" t="s">
        <v>417</v>
      </c>
      <c r="D3" s="166" t="s">
        <v>418</v>
      </c>
      <c r="E3" s="48" t="s">
        <v>419</v>
      </c>
      <c r="F3" s="186" t="s">
        <v>420</v>
      </c>
      <c r="G3" s="38">
        <f>0.2*0.6</f>
        <v>0.12</v>
      </c>
      <c r="H3" s="178">
        <f>SUM(G3:G8)</f>
        <v>1</v>
      </c>
    </row>
    <row r="4" spans="2:8" ht="15.75" thickBot="1">
      <c r="B4" s="193"/>
      <c r="C4" s="167"/>
      <c r="D4" s="167"/>
      <c r="E4" s="37" t="s">
        <v>421</v>
      </c>
      <c r="F4" s="191"/>
      <c r="G4" s="38">
        <f>0.2*0.6</f>
        <v>0.12</v>
      </c>
      <c r="H4" s="189"/>
    </row>
    <row r="5" spans="2:8" ht="15.75" thickBot="1">
      <c r="B5" s="193"/>
      <c r="C5" s="167"/>
      <c r="D5" s="167"/>
      <c r="E5" s="37" t="s">
        <v>422</v>
      </c>
      <c r="F5" s="191"/>
      <c r="G5" s="38">
        <f>0.2*0.6</f>
        <v>0.12</v>
      </c>
      <c r="H5" s="189"/>
    </row>
    <row r="6" spans="2:8" ht="15.75" thickBot="1">
      <c r="B6" s="193"/>
      <c r="C6" s="167"/>
      <c r="D6" s="167"/>
      <c r="E6" s="37" t="s">
        <v>423</v>
      </c>
      <c r="F6" s="191"/>
      <c r="G6" s="38">
        <f>0.2*0.6</f>
        <v>0.12</v>
      </c>
      <c r="H6" s="189"/>
    </row>
    <row r="7" spans="2:8" ht="15.75" thickBot="1">
      <c r="B7" s="193"/>
      <c r="C7" s="167"/>
      <c r="D7" s="167"/>
      <c r="E7" s="37" t="s">
        <v>424</v>
      </c>
      <c r="F7" s="187"/>
      <c r="G7" s="38">
        <f>0.2*0.6</f>
        <v>0.12</v>
      </c>
      <c r="H7" s="189"/>
    </row>
    <row r="8" spans="2:8" ht="51.75" thickBot="1">
      <c r="B8" s="194"/>
      <c r="C8" s="168"/>
      <c r="D8" s="168"/>
      <c r="E8" s="49" t="s">
        <v>425</v>
      </c>
      <c r="F8" s="47" t="s">
        <v>250</v>
      </c>
      <c r="G8" s="50">
        <v>0.4</v>
      </c>
      <c r="H8" s="179"/>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Laura Quintanilla de Arias</cp:lastModifiedBy>
  <cp:lastPrinted>2020-02-03T14:55:52Z</cp:lastPrinted>
  <dcterms:created xsi:type="dcterms:W3CDTF">2017-08-08T21:46:55Z</dcterms:created>
  <dcterms:modified xsi:type="dcterms:W3CDTF">2020-02-04T21:21:27Z</dcterms:modified>
</cp:coreProperties>
</file>