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rian Torres\Desktop\CARPETAS Y PROYECTOS 2019\PRADOS DE ZARAGOZA\"/>
    </mc:Choice>
  </mc:AlternateContent>
  <bookViews>
    <workbookView xWindow="0" yWindow="0" windowWidth="12510" windowHeight="5295" activeTab="1"/>
  </bookViews>
  <sheets>
    <sheet name="BORDILLO" sheetId="8" r:id="rId1"/>
    <sheet name="CANALETA" sheetId="7" r:id="rId2"/>
    <sheet name="BADEN" sheetId="13" r:id="rId3"/>
  </sheets>
  <definedNames>
    <definedName name="_xlnm.Print_Area" localSheetId="2">BADEN!$B$2:$J$41</definedName>
    <definedName name="_xlnm.Print_Area" localSheetId="1">CANALETA!$B$2:$J$41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7" l="1"/>
  <c r="G34" i="13"/>
  <c r="G37" i="13" s="1"/>
  <c r="G33" i="13"/>
  <c r="G36" i="13" s="1"/>
  <c r="B28" i="13"/>
  <c r="D25" i="13"/>
  <c r="D33" i="13" s="1"/>
  <c r="D36" i="13" s="1"/>
  <c r="G23" i="13"/>
  <c r="D26" i="13" s="1"/>
  <c r="C6" i="13"/>
  <c r="H5" i="13"/>
  <c r="H6" i="13" s="1"/>
  <c r="E8" i="13" s="1"/>
  <c r="E10" i="13" l="1"/>
  <c r="D34" i="13"/>
  <c r="I26" i="13"/>
  <c r="B29" i="13" s="1"/>
  <c r="G29" i="13" s="1"/>
  <c r="D37" i="13" l="1"/>
  <c r="I37" i="13" s="1"/>
  <c r="B40" i="13" s="1"/>
  <c r="I40" i="13" s="1"/>
  <c r="I34" i="13"/>
  <c r="E16" i="13"/>
  <c r="H16" i="13" s="1"/>
  <c r="E15" i="13"/>
  <c r="H15" i="13" s="1"/>
  <c r="E14" i="13"/>
  <c r="H14" i="13" s="1"/>
  <c r="E13" i="13"/>
  <c r="H13" i="13" s="1"/>
  <c r="B27" i="8"/>
  <c r="G37" i="7"/>
  <c r="G34" i="7"/>
  <c r="G33" i="7"/>
  <c r="G36" i="7" s="1"/>
  <c r="B28" i="7"/>
  <c r="D25" i="7"/>
  <c r="D33" i="7" s="1"/>
  <c r="D36" i="7" s="1"/>
  <c r="C6" i="7"/>
  <c r="B23" i="8" l="1"/>
  <c r="F21" i="8"/>
  <c r="D20" i="8"/>
  <c r="F18" i="8"/>
  <c r="F17" i="8"/>
  <c r="F20" i="8" s="1"/>
  <c r="D14" i="8"/>
  <c r="D17" i="8" s="1"/>
  <c r="B9" i="8"/>
  <c r="H5" i="7"/>
  <c r="H6" i="7" s="1"/>
  <c r="G4" i="8"/>
  <c r="C5" i="8"/>
  <c r="B7" i="8" l="1"/>
  <c r="I7" i="8" s="1"/>
  <c r="B10" i="8" s="1"/>
  <c r="I10" i="8" s="1"/>
  <c r="D15" i="8" s="1"/>
  <c r="K15" i="8" l="1"/>
  <c r="D18" i="8"/>
  <c r="G5" i="8"/>
  <c r="B28" i="8" s="1"/>
  <c r="I28" i="8" s="1"/>
  <c r="D21" i="8" l="1"/>
  <c r="K21" i="8" s="1"/>
  <c r="B24" i="8" s="1"/>
  <c r="K24" i="8" s="1"/>
  <c r="K18" i="8"/>
  <c r="E34" i="8"/>
  <c r="I34" i="8" s="1"/>
  <c r="E32" i="8"/>
  <c r="I32" i="8" s="1"/>
  <c r="E33" i="8"/>
  <c r="I33" i="8" s="1"/>
  <c r="E31" i="8"/>
  <c r="I31" i="8" s="1"/>
  <c r="E8" i="7"/>
  <c r="E10" i="7" l="1"/>
  <c r="E14" i="7" s="1"/>
  <c r="H14" i="7" s="1"/>
  <c r="E16" i="7" l="1"/>
  <c r="H16" i="7" s="1"/>
  <c r="E15" i="7"/>
  <c r="H15" i="7" s="1"/>
  <c r="E13" i="7"/>
  <c r="H13" i="7" s="1"/>
  <c r="G23" i="7"/>
  <c r="D26" i="7" s="1"/>
  <c r="D34" i="7" l="1"/>
  <c r="I26" i="7"/>
  <c r="B29" i="7" s="1"/>
  <c r="G29" i="7" s="1"/>
  <c r="D37" i="7" l="1"/>
  <c r="I37" i="7" s="1"/>
  <c r="B40" i="7" s="1"/>
  <c r="I40" i="7" s="1"/>
  <c r="I34" i="7"/>
</calcChain>
</file>

<file path=xl/sharedStrings.xml><?xml version="1.0" encoding="utf-8"?>
<sst xmlns="http://schemas.openxmlformats.org/spreadsheetml/2006/main" count="179" uniqueCount="63">
  <si>
    <t>AREA</t>
  </si>
  <si>
    <t>UNIDAD</t>
  </si>
  <si>
    <t>TOTAL</t>
  </si>
  <si>
    <t>M3</t>
  </si>
  <si>
    <t>M2</t>
  </si>
  <si>
    <t>M</t>
  </si>
  <si>
    <t>AREA =</t>
  </si>
  <si>
    <t xml:space="preserve">VOLUMEN DE CONCRETO = </t>
  </si>
  <si>
    <t>ESPESOR DE CONCRETO =</t>
  </si>
  <si>
    <t>MATERIALES</t>
  </si>
  <si>
    <t>TOTAL mt3</t>
  </si>
  <si>
    <t>cemento</t>
  </si>
  <si>
    <t>arena</t>
  </si>
  <si>
    <t>grava</t>
  </si>
  <si>
    <t>agua</t>
  </si>
  <si>
    <t>TOTAL DE 
MATERIALES</t>
  </si>
  <si>
    <t>bolsa</t>
  </si>
  <si>
    <t>mt3</t>
  </si>
  <si>
    <t>UBICACIÓN</t>
  </si>
  <si>
    <t>LONGITUD</t>
  </si>
  <si>
    <t>ABUNDAMIENTO</t>
  </si>
  <si>
    <t>m3 de arena</t>
  </si>
  <si>
    <t>ANCHO DE 
CUNETA</t>
  </si>
  <si>
    <t>CANTIDAD 
X mt3</t>
  </si>
  <si>
    <t>LONGITUD DEL BLOQUE</t>
  </si>
  <si>
    <t>TOTAL DE
BLOQUES</t>
  </si>
  <si>
    <t>X</t>
  </si>
  <si>
    <t>=</t>
  </si>
  <si>
    <t>area del bordillo</t>
  </si>
  <si>
    <t>m3 de mortero/
m2 de pared</t>
  </si>
  <si>
    <t>Volumen a fabricar</t>
  </si>
  <si>
    <t>m3 de cemento</t>
  </si>
  <si>
    <t>volumen de mortero a utilizar</t>
  </si>
  <si>
    <t>÷</t>
  </si>
  <si>
    <t>m3 de concreto</t>
  </si>
  <si>
    <t>bolsas de cemento por m3</t>
  </si>
  <si>
    <t>bolsas de cemento</t>
  </si>
  <si>
    <t>m3 de agua</t>
  </si>
  <si>
    <t>m3</t>
  </si>
  <si>
    <t>litro x m3</t>
  </si>
  <si>
    <t>litros</t>
  </si>
  <si>
    <t>litros x m3</t>
  </si>
  <si>
    <t>CANTIDAD X M3</t>
  </si>
  <si>
    <t>TOTAL M3</t>
  </si>
  <si>
    <t>TOTAL DE MATERIALES</t>
  </si>
  <si>
    <t>volumen a fabricar m3</t>
  </si>
  <si>
    <t>AFINADO</t>
  </si>
  <si>
    <t>area total a afinar en m2</t>
  </si>
  <si>
    <t>espesor de afinado en m</t>
  </si>
  <si>
    <t>volumen total de afinado en m3</t>
  </si>
  <si>
    <t>m3 de mortero</t>
  </si>
  <si>
    <t>bolsas de cemento X m3</t>
  </si>
  <si>
    <t>CONCRETO PARA HUECOS DE BLOQUE</t>
  </si>
  <si>
    <t>VOLUMEN X BLOQUE</t>
  </si>
  <si>
    <t>VOLUMEN TOTAL</t>
  </si>
  <si>
    <t>6.0 -  BORDILLO Y CUNETA</t>
  </si>
  <si>
    <t>6.0 - BORDILLO Y CUNETA</t>
  </si>
  <si>
    <t>7.0 - BADEN</t>
  </si>
  <si>
    <t>ANCHO DE 
BADEN</t>
  </si>
  <si>
    <t>afinado de 7 m2 con proporcion 1:1 espesor de 5 mm con 20% de agua</t>
  </si>
  <si>
    <t>CALLE PRINCIPAL EN LA COLONIA PRADOS DE ZARAGOZA</t>
  </si>
  <si>
    <t>afinado de 225.00 m2 con proporcion 1:1 espesor de 5 mm con 20% de agua</t>
  </si>
  <si>
    <t>CALLE PRADOS DE ZARAGOZA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</si>
</sst>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\ "/>
    <numFmt numFmtId="165" formatCode="#,##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9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" fontId="0" fillId="0" borderId="0" xfId="0" applyNumberFormat="1" applyAlignment="1">
      <alignment horizontal="right" vertical="center"/>
    </xf>
    <xf numFmtId="0" fontId="3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164" fontId="1" fillId="0" borderId="0" xfId="0" applyNumberFormat="1" applyFont="1" applyAlignment="1">
      <alignment horizontal="right" vertical="center" wrapText="1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/>
    </xf>
    <xf numFmtId="9" fontId="1" fillId="0" borderId="0" xfId="0" applyNumberFormat="1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2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B7" sqref="B7"/>
    </sheetView>
  </sheetViews>
  <sheetFormatPr baseColWidth="10" defaultRowHeight="15" x14ac:dyDescent="0.25"/>
  <cols>
    <col min="1" max="1" width="2.7109375" customWidth="1"/>
    <col min="2" max="2" width="16.42578125" bestFit="1" customWidth="1"/>
    <col min="3" max="3" width="3.28515625" customWidth="1"/>
    <col min="4" max="4" width="12.42578125" bestFit="1" customWidth="1"/>
    <col min="5" max="5" width="2.5703125" customWidth="1"/>
    <col min="6" max="6" width="10.42578125" customWidth="1"/>
    <col min="7" max="7" width="0.140625" customWidth="1"/>
    <col min="8" max="8" width="10.28515625" customWidth="1"/>
    <col min="9" max="9" width="15.42578125" customWidth="1"/>
    <col min="10" max="10" width="2.42578125" customWidth="1"/>
    <col min="11" max="11" width="15.5703125" customWidth="1"/>
    <col min="12" max="12" width="0.140625" customWidth="1"/>
    <col min="13" max="13" width="8.7109375" bestFit="1" customWidth="1"/>
  </cols>
  <sheetData>
    <row r="1" spans="1:15" x14ac:dyDescent="0.25">
      <c r="A1" s="4"/>
      <c r="B1" s="57" t="s">
        <v>55</v>
      </c>
      <c r="C1" s="57"/>
      <c r="D1" s="58"/>
      <c r="E1" s="58"/>
      <c r="F1" s="58"/>
      <c r="G1" s="58"/>
      <c r="H1" s="58"/>
      <c r="I1" s="58"/>
      <c r="J1" s="58"/>
      <c r="K1" s="58"/>
      <c r="L1" s="58"/>
      <c r="M1" s="58"/>
      <c r="N1" s="4"/>
      <c r="O1" s="4"/>
    </row>
    <row r="2" spans="1:15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ht="45" customHeight="1" x14ac:dyDescent="0.25">
      <c r="A3" s="4"/>
      <c r="B3" s="2" t="s">
        <v>18</v>
      </c>
      <c r="C3" s="51" t="s">
        <v>19</v>
      </c>
      <c r="D3" s="52"/>
      <c r="E3" s="51" t="s">
        <v>24</v>
      </c>
      <c r="F3" s="52"/>
      <c r="G3" s="51" t="s">
        <v>25</v>
      </c>
      <c r="H3" s="63"/>
      <c r="I3" s="63"/>
      <c r="J3" s="63"/>
      <c r="K3" s="52"/>
      <c r="L3" s="16"/>
      <c r="N3" s="4"/>
      <c r="O3" s="4"/>
    </row>
    <row r="4" spans="1:15" ht="71.25" x14ac:dyDescent="0.25">
      <c r="A4" s="4"/>
      <c r="B4" s="26" t="s">
        <v>60</v>
      </c>
      <c r="C4" s="59">
        <v>300</v>
      </c>
      <c r="D4" s="60"/>
      <c r="E4" s="53">
        <v>0.4</v>
      </c>
      <c r="F4" s="54"/>
      <c r="G4" s="64">
        <f>C4/E4</f>
        <v>750</v>
      </c>
      <c r="H4" s="65"/>
      <c r="I4" s="65"/>
      <c r="J4" s="65"/>
      <c r="K4" s="66"/>
      <c r="L4" s="7"/>
      <c r="N4" s="4"/>
      <c r="O4" s="4"/>
    </row>
    <row r="5" spans="1:15" x14ac:dyDescent="0.25">
      <c r="A5" s="4"/>
      <c r="B5" s="11" t="s">
        <v>2</v>
      </c>
      <c r="C5" s="61">
        <f>C4</f>
        <v>300</v>
      </c>
      <c r="D5" s="62"/>
      <c r="E5" s="55"/>
      <c r="F5" s="56"/>
      <c r="G5" s="67">
        <f>SUM(G4:G4)</f>
        <v>750</v>
      </c>
      <c r="H5" s="68"/>
      <c r="I5" s="68"/>
      <c r="J5" s="68"/>
      <c r="K5" s="69"/>
      <c r="L5" s="17"/>
      <c r="N5" s="4"/>
      <c r="O5" s="4"/>
    </row>
    <row r="6" spans="1:15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30" x14ac:dyDescent="0.25">
      <c r="A7" s="4"/>
      <c r="B7" s="20">
        <f>C5</f>
        <v>300</v>
      </c>
      <c r="C7" s="20" t="s">
        <v>26</v>
      </c>
      <c r="D7" s="20">
        <v>0.2</v>
      </c>
      <c r="E7" s="20"/>
      <c r="F7" s="21"/>
      <c r="G7" s="21"/>
      <c r="H7" s="21" t="s">
        <v>27</v>
      </c>
      <c r="I7" s="23">
        <f>B7*D7</f>
        <v>60</v>
      </c>
      <c r="J7" s="23"/>
      <c r="K7" s="41" t="s">
        <v>28</v>
      </c>
      <c r="L7" s="4"/>
      <c r="M7" s="4"/>
      <c r="N7" s="4"/>
      <c r="O7" s="4"/>
    </row>
    <row r="8" spans="1:15" x14ac:dyDescent="0.25">
      <c r="A8" s="4"/>
      <c r="B8" s="20"/>
      <c r="C8" s="20"/>
      <c r="D8" s="20"/>
      <c r="E8" s="20"/>
      <c r="F8" s="21"/>
      <c r="G8" s="21"/>
      <c r="H8" s="21"/>
      <c r="I8" s="23"/>
      <c r="J8" s="23"/>
      <c r="K8" s="4"/>
      <c r="L8" s="4"/>
      <c r="M8" s="4"/>
      <c r="N8" s="4"/>
      <c r="O8" s="4"/>
    </row>
    <row r="9" spans="1:15" ht="45" x14ac:dyDescent="0.25">
      <c r="A9" s="4"/>
      <c r="B9" s="27" t="str">
        <f>K7</f>
        <v>area del bordillo</v>
      </c>
      <c r="C9" s="27"/>
      <c r="D9" s="28" t="s">
        <v>29</v>
      </c>
      <c r="E9" s="28"/>
      <c r="F9" s="27"/>
      <c r="G9" s="27"/>
      <c r="H9" s="27"/>
      <c r="I9" s="30" t="s">
        <v>32</v>
      </c>
      <c r="J9" s="30"/>
      <c r="K9" s="18"/>
      <c r="L9" s="8"/>
      <c r="M9" s="4"/>
      <c r="N9" s="4"/>
      <c r="O9" s="4"/>
    </row>
    <row r="10" spans="1:15" x14ac:dyDescent="0.25">
      <c r="A10" s="4"/>
      <c r="B10" s="20">
        <f>I7</f>
        <v>60</v>
      </c>
      <c r="C10" s="20" t="s">
        <v>26</v>
      </c>
      <c r="D10" s="42">
        <v>1.11E-2</v>
      </c>
      <c r="E10" s="42"/>
      <c r="F10" s="20"/>
      <c r="G10" s="20"/>
      <c r="H10" s="20" t="s">
        <v>27</v>
      </c>
      <c r="I10" s="43">
        <f>B10*D10</f>
        <v>0.66600000000000004</v>
      </c>
      <c r="J10" s="25"/>
      <c r="K10" s="19"/>
      <c r="M10" s="4"/>
      <c r="N10" s="4"/>
      <c r="O10" s="4"/>
    </row>
    <row r="11" spans="1:15" x14ac:dyDescent="0.25">
      <c r="A11" s="4"/>
      <c r="B11" s="22"/>
      <c r="C11" s="22"/>
      <c r="D11" s="22"/>
      <c r="E11" s="22"/>
      <c r="F11" s="22"/>
      <c r="G11" s="22"/>
      <c r="H11" s="22"/>
      <c r="I11" s="25"/>
      <c r="J11" s="25"/>
      <c r="K11" s="19"/>
      <c r="M11" s="4"/>
      <c r="N11" s="4"/>
      <c r="O11" s="4"/>
    </row>
    <row r="12" spans="1:15" x14ac:dyDescent="0.25">
      <c r="A12" s="4"/>
      <c r="B12" s="50" t="s">
        <v>30</v>
      </c>
      <c r="C12" s="50"/>
      <c r="D12" s="50"/>
      <c r="E12" s="50"/>
      <c r="F12" s="50"/>
      <c r="G12" s="50"/>
      <c r="H12" s="50"/>
      <c r="I12" s="50"/>
      <c r="J12" s="50"/>
      <c r="K12" s="50"/>
      <c r="L12" s="7"/>
      <c r="M12" s="7"/>
      <c r="N12" s="4"/>
      <c r="O12" s="4"/>
    </row>
    <row r="13" spans="1:15" x14ac:dyDescent="0.25">
      <c r="A13" s="4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7"/>
      <c r="M13" s="7"/>
      <c r="N13" s="4"/>
      <c r="O13" s="4"/>
    </row>
    <row r="14" spans="1:15" ht="45" x14ac:dyDescent="0.25">
      <c r="A14" s="4"/>
      <c r="B14" s="31" t="s">
        <v>31</v>
      </c>
      <c r="C14" s="31"/>
      <c r="D14" s="32" t="str">
        <f>I9</f>
        <v>volumen de mortero a utilizar</v>
      </c>
      <c r="E14" s="33"/>
      <c r="F14" s="32" t="s">
        <v>34</v>
      </c>
      <c r="G14" s="31"/>
      <c r="H14" s="31"/>
      <c r="I14" s="35" t="s">
        <v>35</v>
      </c>
      <c r="J14" s="35"/>
      <c r="K14" s="38" t="s">
        <v>36</v>
      </c>
      <c r="L14" s="15"/>
      <c r="M14" s="13"/>
      <c r="N14" s="4"/>
      <c r="O14" s="4"/>
    </row>
    <row r="15" spans="1:15" x14ac:dyDescent="0.25">
      <c r="A15" s="4"/>
      <c r="B15" s="13">
        <v>1</v>
      </c>
      <c r="C15" s="13" t="s">
        <v>26</v>
      </c>
      <c r="D15" s="29">
        <f>I10</f>
        <v>0.66600000000000004</v>
      </c>
      <c r="E15" s="34" t="s">
        <v>33</v>
      </c>
      <c r="F15" s="29">
        <v>3.65</v>
      </c>
      <c r="G15" s="13"/>
      <c r="H15" s="13" t="s">
        <v>26</v>
      </c>
      <c r="I15" s="13">
        <v>35.700000000000003</v>
      </c>
      <c r="J15" s="13" t="s">
        <v>27</v>
      </c>
      <c r="K15" s="37">
        <f>((B15*D15)/F15)*I15</f>
        <v>6.5140273972602749</v>
      </c>
      <c r="L15" s="15"/>
      <c r="M15" s="13"/>
      <c r="N15" s="4"/>
      <c r="O15" s="4"/>
    </row>
    <row r="16" spans="1:15" x14ac:dyDescent="0.25">
      <c r="A16" s="4"/>
      <c r="B16" s="13"/>
      <c r="C16" s="13"/>
      <c r="D16" s="13"/>
      <c r="E16" s="13"/>
      <c r="F16" s="13"/>
      <c r="G16" s="13"/>
      <c r="H16" s="13"/>
      <c r="I16" s="13"/>
      <c r="J16" s="13"/>
      <c r="K16" s="14"/>
      <c r="L16" s="15"/>
      <c r="M16" s="13"/>
      <c r="N16" s="4"/>
      <c r="O16" s="4"/>
    </row>
    <row r="17" spans="1:15" ht="45" x14ac:dyDescent="0.25">
      <c r="A17" s="4"/>
      <c r="B17" s="31" t="s">
        <v>21</v>
      </c>
      <c r="C17" s="31"/>
      <c r="D17" s="32" t="str">
        <f>D14</f>
        <v>volumen de mortero a utilizar</v>
      </c>
      <c r="E17" s="31"/>
      <c r="F17" s="32" t="str">
        <f>F14</f>
        <v>m3 de concreto</v>
      </c>
      <c r="G17" s="31"/>
      <c r="H17" s="31"/>
      <c r="J17" s="31"/>
      <c r="K17" s="31" t="s">
        <v>21</v>
      </c>
      <c r="L17" s="15"/>
      <c r="M17" s="13"/>
      <c r="N17" s="4"/>
      <c r="O17" s="4"/>
    </row>
    <row r="18" spans="1:15" x14ac:dyDescent="0.25">
      <c r="A18" s="4"/>
      <c r="B18" s="13">
        <v>4</v>
      </c>
      <c r="C18" s="13" t="s">
        <v>26</v>
      </c>
      <c r="D18" s="29">
        <f>D15</f>
        <v>0.66600000000000004</v>
      </c>
      <c r="E18" s="34" t="s">
        <v>33</v>
      </c>
      <c r="F18" s="29">
        <f>F15</f>
        <v>3.65</v>
      </c>
      <c r="G18" s="13"/>
      <c r="H18" s="13" t="s">
        <v>27</v>
      </c>
      <c r="J18" s="13"/>
      <c r="K18" s="15">
        <f>B18*D18/F18</f>
        <v>0.72986301369863016</v>
      </c>
      <c r="L18" s="15"/>
      <c r="M18" s="13"/>
      <c r="N18" s="4"/>
      <c r="O18" s="4"/>
    </row>
    <row r="19" spans="1:15" x14ac:dyDescent="0.25">
      <c r="A19" s="4"/>
      <c r="B19" s="4"/>
      <c r="C19" s="4"/>
      <c r="D19" s="4"/>
      <c r="E19" s="4"/>
      <c r="F19" s="4"/>
      <c r="G19" s="4"/>
      <c r="H19" s="4"/>
      <c r="J19" s="4"/>
      <c r="K19" s="4"/>
      <c r="L19" s="4"/>
      <c r="M19" s="4"/>
      <c r="N19" s="4"/>
      <c r="O19" s="4"/>
    </row>
    <row r="20" spans="1:15" ht="45" x14ac:dyDescent="0.25">
      <c r="A20" s="4"/>
      <c r="B20" s="6" t="s">
        <v>37</v>
      </c>
      <c r="C20" s="6"/>
      <c r="D20" s="30" t="str">
        <f>D17</f>
        <v>volumen de mortero a utilizar</v>
      </c>
      <c r="E20" s="6"/>
      <c r="F20" s="30" t="str">
        <f>F17</f>
        <v>m3 de concreto</v>
      </c>
      <c r="G20" s="6"/>
      <c r="H20" s="6"/>
      <c r="J20" s="4"/>
      <c r="K20" s="6" t="s">
        <v>38</v>
      </c>
      <c r="L20" s="4"/>
      <c r="M20" s="4"/>
      <c r="N20" s="4"/>
      <c r="O20" s="4"/>
    </row>
    <row r="21" spans="1:15" x14ac:dyDescent="0.25">
      <c r="A21" s="4"/>
      <c r="B21" s="4">
        <v>0.75</v>
      </c>
      <c r="C21" s="4" t="s">
        <v>26</v>
      </c>
      <c r="D21" s="24">
        <f>D18</f>
        <v>0.66600000000000004</v>
      </c>
      <c r="E21" s="34" t="s">
        <v>33</v>
      </c>
      <c r="F21" s="24">
        <f>F18</f>
        <v>3.65</v>
      </c>
      <c r="G21" s="4"/>
      <c r="H21" s="13" t="s">
        <v>27</v>
      </c>
      <c r="J21" s="4"/>
      <c r="K21" s="39">
        <f>(B21*D21)/F21</f>
        <v>0.13684931506849318</v>
      </c>
      <c r="L21" s="4"/>
      <c r="M21" s="4"/>
      <c r="N21" s="4"/>
      <c r="O21" s="4"/>
    </row>
    <row r="23" spans="1:15" x14ac:dyDescent="0.25">
      <c r="B23" s="10" t="str">
        <f>K20</f>
        <v>m3</v>
      </c>
      <c r="D23" s="6" t="s">
        <v>39</v>
      </c>
      <c r="K23" s="6" t="s">
        <v>40</v>
      </c>
    </row>
    <row r="24" spans="1:15" x14ac:dyDescent="0.25">
      <c r="B24" s="39">
        <f>K21</f>
        <v>0.13684931506849318</v>
      </c>
      <c r="C24" s="4" t="s">
        <v>26</v>
      </c>
      <c r="D24" s="4">
        <v>1000</v>
      </c>
      <c r="E24" s="4" t="s">
        <v>27</v>
      </c>
      <c r="G24" s="4"/>
      <c r="H24" s="4"/>
      <c r="I24" s="4"/>
      <c r="K24" s="39">
        <f>B24*D24</f>
        <v>136.84931506849318</v>
      </c>
    </row>
    <row r="25" spans="1:15" x14ac:dyDescent="0.25">
      <c r="B25" s="4"/>
      <c r="C25" s="4"/>
      <c r="D25" s="4"/>
      <c r="E25" s="4"/>
      <c r="F25" s="4"/>
      <c r="G25" s="4"/>
      <c r="H25" s="4"/>
      <c r="I25" s="4"/>
    </row>
    <row r="26" spans="1:15" x14ac:dyDescent="0.25">
      <c r="B26" s="70" t="s">
        <v>52</v>
      </c>
      <c r="C26" s="70"/>
      <c r="D26" s="70"/>
      <c r="E26" s="70"/>
      <c r="F26" s="70"/>
      <c r="G26" s="70"/>
      <c r="H26" s="70"/>
      <c r="I26" s="70"/>
      <c r="J26" s="70"/>
      <c r="K26" s="70"/>
    </row>
    <row r="27" spans="1:15" ht="30" x14ac:dyDescent="0.25">
      <c r="B27" s="41" t="str">
        <f>G3</f>
        <v>TOTAL DE
BLOQUES</v>
      </c>
      <c r="C27" s="4"/>
      <c r="D27" s="41" t="s">
        <v>53</v>
      </c>
      <c r="E27" s="6"/>
      <c r="F27" s="6"/>
      <c r="G27" s="6"/>
      <c r="H27" s="6"/>
      <c r="I27" s="41" t="s">
        <v>54</v>
      </c>
    </row>
    <row r="28" spans="1:15" x14ac:dyDescent="0.25">
      <c r="B28" s="24">
        <f>G5</f>
        <v>750</v>
      </c>
      <c r="C28" s="4" t="s">
        <v>26</v>
      </c>
      <c r="D28" s="4">
        <v>6.4000000000000003E-3</v>
      </c>
      <c r="E28" s="4"/>
      <c r="F28" s="4"/>
      <c r="G28" s="4"/>
      <c r="H28" s="4" t="s">
        <v>27</v>
      </c>
      <c r="I28" s="39">
        <f>B28*D28</f>
        <v>4.8</v>
      </c>
    </row>
    <row r="29" spans="1:15" x14ac:dyDescent="0.25">
      <c r="B29" s="4"/>
      <c r="C29" s="4"/>
      <c r="D29" s="4"/>
      <c r="E29" s="4"/>
      <c r="F29" s="4"/>
      <c r="G29" s="4"/>
      <c r="H29" s="4"/>
      <c r="I29" s="4"/>
    </row>
    <row r="30" spans="1:15" ht="27" customHeight="1" x14ac:dyDescent="0.25">
      <c r="B30" s="2" t="s">
        <v>9</v>
      </c>
      <c r="C30" s="71" t="s">
        <v>42</v>
      </c>
      <c r="D30" s="71"/>
      <c r="E30" s="72" t="s">
        <v>43</v>
      </c>
      <c r="F30" s="72"/>
      <c r="G30" s="71" t="s">
        <v>20</v>
      </c>
      <c r="H30" s="71"/>
      <c r="I30" s="71" t="s">
        <v>44</v>
      </c>
      <c r="J30" s="71"/>
      <c r="K30" s="71" t="s">
        <v>1</v>
      </c>
      <c r="L30" s="71"/>
    </row>
    <row r="31" spans="1:15" ht="15" customHeight="1" x14ac:dyDescent="0.25">
      <c r="B31" s="3" t="s">
        <v>11</v>
      </c>
      <c r="C31" s="73">
        <v>9.8000000000000007</v>
      </c>
      <c r="D31" s="73"/>
      <c r="E31" s="74">
        <f>I28</f>
        <v>4.8</v>
      </c>
      <c r="F31" s="74"/>
      <c r="G31" s="73">
        <v>1.1299999999999999</v>
      </c>
      <c r="H31" s="73"/>
      <c r="I31" s="53">
        <f>C31*E31*G31</f>
        <v>53.155199999999994</v>
      </c>
      <c r="J31" s="54"/>
      <c r="K31" s="73" t="s">
        <v>16</v>
      </c>
      <c r="L31" s="73"/>
    </row>
    <row r="32" spans="1:15" x14ac:dyDescent="0.25">
      <c r="B32" s="3" t="s">
        <v>12</v>
      </c>
      <c r="C32" s="73">
        <v>0.65</v>
      </c>
      <c r="D32" s="73"/>
      <c r="E32" s="53">
        <f>I28</f>
        <v>4.8</v>
      </c>
      <c r="F32" s="54"/>
      <c r="G32" s="73">
        <v>1.1299999999999999</v>
      </c>
      <c r="H32" s="73"/>
      <c r="I32" s="53">
        <f>C32*E32*G32</f>
        <v>3.5255999999999998</v>
      </c>
      <c r="J32" s="54"/>
      <c r="K32" s="73" t="s">
        <v>38</v>
      </c>
      <c r="L32" s="73"/>
    </row>
    <row r="33" spans="2:12" x14ac:dyDescent="0.25">
      <c r="B33" s="3" t="s">
        <v>13</v>
      </c>
      <c r="C33" s="73">
        <v>0.65</v>
      </c>
      <c r="D33" s="73"/>
      <c r="E33" s="53">
        <f>I28</f>
        <v>4.8</v>
      </c>
      <c r="F33" s="54"/>
      <c r="G33" s="73">
        <v>1.1299999999999999</v>
      </c>
      <c r="H33" s="73"/>
      <c r="I33" s="53">
        <f>C33*E33*G33</f>
        <v>3.5255999999999998</v>
      </c>
      <c r="J33" s="54"/>
      <c r="K33" s="73" t="s">
        <v>38</v>
      </c>
      <c r="L33" s="73"/>
    </row>
    <row r="34" spans="2:12" x14ac:dyDescent="0.25">
      <c r="B34" s="3" t="s">
        <v>14</v>
      </c>
      <c r="C34" s="73">
        <v>1.43</v>
      </c>
      <c r="D34" s="73"/>
      <c r="E34" s="53">
        <f>I28</f>
        <v>4.8</v>
      </c>
      <c r="F34" s="54"/>
      <c r="G34" s="73">
        <v>1.1299999999999999</v>
      </c>
      <c r="H34" s="73"/>
      <c r="I34" s="53">
        <f>C34*E34*G34</f>
        <v>7.7563199999999988</v>
      </c>
      <c r="J34" s="54"/>
      <c r="K34" s="73" t="s">
        <v>38</v>
      </c>
      <c r="L34" s="73"/>
    </row>
  </sheetData>
  <mergeCells count="37">
    <mergeCell ref="C34:D34"/>
    <mergeCell ref="E34:F34"/>
    <mergeCell ref="G34:H34"/>
    <mergeCell ref="I34:J34"/>
    <mergeCell ref="K34:L34"/>
    <mergeCell ref="C33:D33"/>
    <mergeCell ref="E33:F33"/>
    <mergeCell ref="G33:H33"/>
    <mergeCell ref="I33:J33"/>
    <mergeCell ref="K33:L33"/>
    <mergeCell ref="C32:D32"/>
    <mergeCell ref="E32:F32"/>
    <mergeCell ref="G32:H32"/>
    <mergeCell ref="I32:J32"/>
    <mergeCell ref="K32:L32"/>
    <mergeCell ref="C31:D31"/>
    <mergeCell ref="E31:F31"/>
    <mergeCell ref="G31:H31"/>
    <mergeCell ref="I31:J31"/>
    <mergeCell ref="K31:L31"/>
    <mergeCell ref="B26:K26"/>
    <mergeCell ref="C30:D30"/>
    <mergeCell ref="E30:F30"/>
    <mergeCell ref="G30:H30"/>
    <mergeCell ref="I30:J30"/>
    <mergeCell ref="K30:L30"/>
    <mergeCell ref="B12:K12"/>
    <mergeCell ref="E3:F3"/>
    <mergeCell ref="E4:F4"/>
    <mergeCell ref="E5:F5"/>
    <mergeCell ref="B1:M1"/>
    <mergeCell ref="C3:D3"/>
    <mergeCell ref="C4:D4"/>
    <mergeCell ref="C5:D5"/>
    <mergeCell ref="G3:K3"/>
    <mergeCell ref="G4:K4"/>
    <mergeCell ref="G5:K5"/>
  </mergeCells>
  <pageMargins left="0.5" right="0.2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workbookViewId="0">
      <selection activeCell="L22" sqref="L22"/>
    </sheetView>
  </sheetViews>
  <sheetFormatPr baseColWidth="10" defaultRowHeight="15" x14ac:dyDescent="0.25"/>
  <cols>
    <col min="1" max="1" width="0.7109375" customWidth="1"/>
    <col min="2" max="2" width="21.140625" customWidth="1"/>
    <col min="3" max="3" width="2.42578125" customWidth="1"/>
    <col min="4" max="4" width="10.85546875" customWidth="1"/>
    <col min="5" max="5" width="11.7109375" customWidth="1"/>
    <col min="6" max="6" width="2.140625" customWidth="1"/>
    <col min="7" max="7" width="17.7109375" customWidth="1"/>
    <col min="8" max="8" width="2" customWidth="1"/>
    <col min="9" max="9" width="13.28515625" customWidth="1"/>
    <col min="10" max="10" width="8.5703125" customWidth="1"/>
  </cols>
  <sheetData>
    <row r="1" spans="1:13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x14ac:dyDescent="0.25">
      <c r="A2" s="4"/>
      <c r="B2" s="57" t="s">
        <v>56</v>
      </c>
      <c r="C2" s="57"/>
      <c r="D2" s="58"/>
      <c r="E2" s="58"/>
      <c r="F2" s="58"/>
      <c r="G2" s="58"/>
      <c r="H2" s="58"/>
      <c r="I2" s="58"/>
      <c r="J2" s="4"/>
      <c r="K2" s="4"/>
      <c r="L2" s="4"/>
      <c r="M2" s="4"/>
    </row>
    <row r="3" spans="1:13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 ht="45" customHeight="1" x14ac:dyDescent="0.25">
      <c r="A4" s="4"/>
      <c r="B4" s="2" t="s">
        <v>18</v>
      </c>
      <c r="C4" s="82" t="s">
        <v>19</v>
      </c>
      <c r="D4" s="83"/>
      <c r="E4" s="51" t="s">
        <v>22</v>
      </c>
      <c r="F4" s="63"/>
      <c r="G4" s="52"/>
      <c r="H4" s="82" t="s">
        <v>0</v>
      </c>
      <c r="I4" s="83"/>
      <c r="J4" s="2" t="s">
        <v>1</v>
      </c>
      <c r="K4" s="4"/>
      <c r="L4" s="4"/>
      <c r="M4" s="4"/>
    </row>
    <row r="5" spans="1:13" ht="57" x14ac:dyDescent="0.25">
      <c r="A5" s="4"/>
      <c r="B5" s="26" t="str">
        <f>BORDILLO!B4</f>
        <v>CALLE PRINCIPAL EN LA COLONIA PRADOS DE ZARAGOZA</v>
      </c>
      <c r="C5" s="79">
        <v>300</v>
      </c>
      <c r="D5" s="81"/>
      <c r="E5" s="53">
        <v>0.4</v>
      </c>
      <c r="F5" s="78"/>
      <c r="G5" s="54"/>
      <c r="H5" s="53">
        <f>C5*E5</f>
        <v>120</v>
      </c>
      <c r="I5" s="54"/>
      <c r="J5" s="3" t="s">
        <v>4</v>
      </c>
      <c r="K5" s="4"/>
      <c r="L5" s="4"/>
      <c r="M5" s="4"/>
    </row>
    <row r="6" spans="1:13" x14ac:dyDescent="0.25">
      <c r="A6" s="4"/>
      <c r="B6" s="11" t="s">
        <v>2</v>
      </c>
      <c r="C6" s="89">
        <f>SUM(C5:C5)</f>
        <v>300</v>
      </c>
      <c r="D6" s="90"/>
      <c r="E6" s="79">
        <v>0.4</v>
      </c>
      <c r="F6" s="80"/>
      <c r="G6" s="81"/>
      <c r="H6" s="85">
        <f>SUM(H5:H5)</f>
        <v>120</v>
      </c>
      <c r="I6" s="86"/>
      <c r="J6" s="5" t="s">
        <v>4</v>
      </c>
      <c r="K6" s="4"/>
      <c r="L6" s="4"/>
      <c r="M6" s="4"/>
    </row>
    <row r="7" spans="1:13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 x14ac:dyDescent="0.25">
      <c r="A8" s="4"/>
      <c r="B8" s="75" t="s">
        <v>6</v>
      </c>
      <c r="C8" s="75"/>
      <c r="D8" s="76"/>
      <c r="E8" s="12">
        <f>H6</f>
        <v>120</v>
      </c>
      <c r="F8" s="12"/>
      <c r="G8" s="6" t="s">
        <v>4</v>
      </c>
      <c r="H8" s="6"/>
      <c r="I8" s="4"/>
      <c r="J8" s="4"/>
      <c r="K8" s="4"/>
      <c r="L8" s="4"/>
      <c r="M8" s="4"/>
    </row>
    <row r="9" spans="1:13" x14ac:dyDescent="0.25">
      <c r="A9" s="4"/>
      <c r="B9" s="75" t="s">
        <v>8</v>
      </c>
      <c r="C9" s="75"/>
      <c r="D9" s="77"/>
      <c r="E9" s="12">
        <v>0.1</v>
      </c>
      <c r="F9" s="12"/>
      <c r="G9" s="6" t="s">
        <v>5</v>
      </c>
      <c r="H9" s="6"/>
      <c r="I9" s="4"/>
      <c r="J9" s="4"/>
      <c r="K9" s="4"/>
      <c r="L9" s="4"/>
      <c r="M9" s="4"/>
    </row>
    <row r="10" spans="1:13" x14ac:dyDescent="0.25">
      <c r="A10" s="4"/>
      <c r="B10" s="75" t="s">
        <v>7</v>
      </c>
      <c r="C10" s="75"/>
      <c r="D10" s="77"/>
      <c r="E10" s="12">
        <f>E8*E9</f>
        <v>12</v>
      </c>
      <c r="F10" s="12"/>
      <c r="G10" s="6" t="s">
        <v>3</v>
      </c>
      <c r="H10" s="6"/>
      <c r="I10" s="4"/>
      <c r="J10" s="4"/>
      <c r="K10" s="4"/>
      <c r="L10" s="4"/>
      <c r="M10" s="4"/>
    </row>
    <row r="11" spans="1:13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 ht="30" customHeight="1" x14ac:dyDescent="0.25">
      <c r="A12" s="4"/>
      <c r="B12" s="2" t="s">
        <v>9</v>
      </c>
      <c r="C12" s="51" t="s">
        <v>23</v>
      </c>
      <c r="D12" s="52"/>
      <c r="E12" s="2" t="s">
        <v>10</v>
      </c>
      <c r="F12" s="82" t="s">
        <v>20</v>
      </c>
      <c r="G12" s="83"/>
      <c r="H12" s="51" t="s">
        <v>15</v>
      </c>
      <c r="I12" s="52"/>
      <c r="J12" s="2" t="s">
        <v>1</v>
      </c>
      <c r="K12" s="4"/>
      <c r="L12" s="4"/>
      <c r="M12" s="4"/>
    </row>
    <row r="13" spans="1:13" x14ac:dyDescent="0.25">
      <c r="A13" s="4"/>
      <c r="B13" s="3" t="s">
        <v>11</v>
      </c>
      <c r="C13" s="79">
        <v>9.8000000000000007</v>
      </c>
      <c r="D13" s="81"/>
      <c r="E13" s="9">
        <f>E10</f>
        <v>12</v>
      </c>
      <c r="F13" s="53">
        <v>1.1299999999999999</v>
      </c>
      <c r="G13" s="54"/>
      <c r="H13" s="87">
        <f>C13*E13*F13</f>
        <v>132.88800000000001</v>
      </c>
      <c r="I13" s="88"/>
      <c r="J13" s="3" t="s">
        <v>16</v>
      </c>
      <c r="K13" s="4"/>
      <c r="L13" s="4"/>
      <c r="M13" s="4"/>
    </row>
    <row r="14" spans="1:13" x14ac:dyDescent="0.25">
      <c r="A14" s="4"/>
      <c r="B14" s="3" t="s">
        <v>12</v>
      </c>
      <c r="C14" s="79">
        <v>0.65</v>
      </c>
      <c r="D14" s="81"/>
      <c r="E14" s="9">
        <f>E10</f>
        <v>12</v>
      </c>
      <c r="F14" s="53">
        <v>1.1299999999999999</v>
      </c>
      <c r="G14" s="54"/>
      <c r="H14" s="87">
        <f>C14*E14*F14</f>
        <v>8.8140000000000001</v>
      </c>
      <c r="I14" s="88"/>
      <c r="J14" s="3" t="s">
        <v>17</v>
      </c>
      <c r="K14" s="4"/>
      <c r="L14" s="4"/>
      <c r="M14" s="4"/>
    </row>
    <row r="15" spans="1:13" x14ac:dyDescent="0.25">
      <c r="A15" s="4"/>
      <c r="B15" s="3" t="s">
        <v>13</v>
      </c>
      <c r="C15" s="79">
        <v>0.65</v>
      </c>
      <c r="D15" s="81"/>
      <c r="E15" s="9">
        <f>E10</f>
        <v>12</v>
      </c>
      <c r="F15" s="53">
        <v>1.1299999999999999</v>
      </c>
      <c r="G15" s="54"/>
      <c r="H15" s="87">
        <f>C15*E15*F15</f>
        <v>8.8140000000000001</v>
      </c>
      <c r="I15" s="88"/>
      <c r="J15" s="3" t="s">
        <v>17</v>
      </c>
      <c r="K15" s="4"/>
      <c r="L15" s="4"/>
      <c r="M15" s="4"/>
    </row>
    <row r="16" spans="1:13" x14ac:dyDescent="0.25">
      <c r="A16" s="4"/>
      <c r="B16" s="3" t="s">
        <v>14</v>
      </c>
      <c r="C16" s="79">
        <v>1.43</v>
      </c>
      <c r="D16" s="81"/>
      <c r="E16" s="9">
        <f>E10</f>
        <v>12</v>
      </c>
      <c r="F16" s="53">
        <v>1.1299999999999999</v>
      </c>
      <c r="G16" s="54"/>
      <c r="H16" s="87">
        <f>C16*E16*F16</f>
        <v>19.390799999999999</v>
      </c>
      <c r="I16" s="88"/>
      <c r="J16" s="3" t="s">
        <v>3</v>
      </c>
      <c r="K16" s="4"/>
      <c r="L16" s="4"/>
      <c r="M16" s="4"/>
    </row>
    <row r="18" spans="2:10" x14ac:dyDescent="0.25">
      <c r="B18" s="1"/>
      <c r="C18" s="1"/>
      <c r="D18" s="1"/>
      <c r="E18" s="1"/>
      <c r="F18" s="1"/>
      <c r="G18" s="1"/>
      <c r="H18" s="1"/>
      <c r="I18" s="1"/>
      <c r="J18" s="1"/>
    </row>
    <row r="19" spans="2:10" x14ac:dyDescent="0.25">
      <c r="B19" s="70" t="s">
        <v>46</v>
      </c>
      <c r="C19" s="70"/>
      <c r="D19" s="70"/>
      <c r="E19" s="70"/>
      <c r="F19" s="70"/>
      <c r="G19" s="70"/>
      <c r="H19" s="70"/>
      <c r="I19" s="70"/>
      <c r="J19" s="70"/>
    </row>
    <row r="20" spans="2:10" x14ac:dyDescent="0.25">
      <c r="B20" s="84" t="s">
        <v>61</v>
      </c>
      <c r="C20" s="84"/>
      <c r="D20" s="84"/>
      <c r="E20" s="84"/>
      <c r="F20" s="84"/>
      <c r="G20" s="84"/>
      <c r="H20" s="84"/>
      <c r="I20" s="84"/>
      <c r="J20" s="84"/>
    </row>
    <row r="21" spans="2:10" x14ac:dyDescent="0.25">
      <c r="B21" s="39"/>
      <c r="C21" s="4"/>
      <c r="D21" s="4"/>
      <c r="E21" s="4"/>
      <c r="F21" s="4"/>
      <c r="G21" s="4"/>
      <c r="H21" s="4"/>
      <c r="I21" s="4"/>
      <c r="J21" s="4"/>
    </row>
    <row r="22" spans="2:10" ht="60" x14ac:dyDescent="0.25">
      <c r="B22" s="41" t="s">
        <v>47</v>
      </c>
      <c r="C22" s="4"/>
      <c r="D22" s="41" t="s">
        <v>48</v>
      </c>
      <c r="E22" s="4"/>
      <c r="F22" s="4"/>
      <c r="G22" s="41" t="s">
        <v>49</v>
      </c>
      <c r="H22" s="4"/>
      <c r="I22" s="4"/>
      <c r="J22" s="8"/>
    </row>
    <row r="23" spans="2:10" x14ac:dyDescent="0.25">
      <c r="B23" s="39">
        <v>225</v>
      </c>
      <c r="C23" s="4" t="s">
        <v>26</v>
      </c>
      <c r="D23" s="4">
        <v>5.0000000000000001E-3</v>
      </c>
      <c r="E23" s="4"/>
      <c r="F23" s="4" t="s">
        <v>27</v>
      </c>
      <c r="G23" s="39">
        <f>B23*D23</f>
        <v>1.125</v>
      </c>
      <c r="H23" s="4"/>
      <c r="I23" s="4"/>
      <c r="J23" s="8"/>
    </row>
    <row r="24" spans="2:10" x14ac:dyDescent="0.25">
      <c r="B24" s="4"/>
      <c r="C24" s="4"/>
      <c r="D24" s="4"/>
      <c r="E24" s="4"/>
      <c r="F24" s="4"/>
      <c r="G24" s="4"/>
      <c r="H24" s="4"/>
      <c r="I24" s="4"/>
      <c r="J24" s="8"/>
    </row>
    <row r="25" spans="2:10" ht="60" x14ac:dyDescent="0.25">
      <c r="B25" s="6" t="s">
        <v>31</v>
      </c>
      <c r="C25" s="4"/>
      <c r="D25" s="41" t="str">
        <f>G22</f>
        <v>volumen total de afinado en m3</v>
      </c>
      <c r="E25" s="4"/>
      <c r="F25" s="4"/>
      <c r="G25" s="41" t="s">
        <v>50</v>
      </c>
      <c r="H25" s="4"/>
      <c r="I25" s="41" t="s">
        <v>45</v>
      </c>
      <c r="J25" s="8"/>
    </row>
    <row r="26" spans="2:10" x14ac:dyDescent="0.25">
      <c r="B26" s="4">
        <v>1</v>
      </c>
      <c r="C26" s="4" t="s">
        <v>26</v>
      </c>
      <c r="D26" s="39">
        <f>G23</f>
        <v>1.125</v>
      </c>
      <c r="E26" s="4"/>
      <c r="F26" s="44" t="s">
        <v>33</v>
      </c>
      <c r="G26" s="4">
        <v>1.5</v>
      </c>
      <c r="H26" s="4" t="s">
        <v>27</v>
      </c>
      <c r="I26" s="39">
        <f>((B26*D26)/G26)</f>
        <v>0.75</v>
      </c>
      <c r="J26" s="8"/>
    </row>
    <row r="27" spans="2:10" x14ac:dyDescent="0.25">
      <c r="B27" s="4"/>
      <c r="C27" s="4"/>
      <c r="D27" s="4"/>
      <c r="E27" s="4"/>
      <c r="F27" s="4"/>
      <c r="G27" s="4"/>
      <c r="H27" s="4"/>
      <c r="I27" s="4"/>
      <c r="J27" s="8"/>
    </row>
    <row r="28" spans="2:10" ht="45" x14ac:dyDescent="0.25">
      <c r="B28" s="41" t="str">
        <f>I25</f>
        <v>volumen a fabricar m3</v>
      </c>
      <c r="C28" s="1"/>
      <c r="D28" s="41" t="s">
        <v>51</v>
      </c>
      <c r="E28" s="40"/>
      <c r="F28" s="40"/>
      <c r="G28" s="41" t="s">
        <v>36</v>
      </c>
      <c r="H28" s="1"/>
      <c r="I28" s="1"/>
    </row>
    <row r="29" spans="2:10" x14ac:dyDescent="0.25">
      <c r="B29" s="39">
        <f>I26</f>
        <v>0.75</v>
      </c>
      <c r="C29" s="4" t="s">
        <v>26</v>
      </c>
      <c r="D29" s="4">
        <v>35.700000000000003</v>
      </c>
      <c r="E29" s="4"/>
      <c r="F29" s="4" t="s">
        <v>27</v>
      </c>
      <c r="G29" s="39">
        <f>B29*D29</f>
        <v>26.775000000000002</v>
      </c>
      <c r="H29" s="4"/>
      <c r="I29" s="4"/>
      <c r="J29" s="8"/>
    </row>
    <row r="30" spans="2:10" x14ac:dyDescent="0.25">
      <c r="B30" s="1"/>
      <c r="C30" s="1"/>
      <c r="D30" s="1"/>
      <c r="E30" s="1"/>
      <c r="F30" s="1"/>
      <c r="G30" s="1"/>
      <c r="H30" s="1"/>
      <c r="I30" s="1"/>
    </row>
    <row r="31" spans="2:10" x14ac:dyDescent="0.25">
      <c r="B31" s="1"/>
      <c r="C31" s="1"/>
      <c r="D31" s="1"/>
      <c r="E31" s="1"/>
      <c r="F31" s="1"/>
      <c r="G31" s="1"/>
      <c r="H31" s="1"/>
      <c r="I31" s="1"/>
    </row>
    <row r="32" spans="2:10" x14ac:dyDescent="0.25">
      <c r="B32" s="1"/>
      <c r="C32" s="1"/>
      <c r="D32" s="1"/>
      <c r="E32" s="1"/>
      <c r="F32" s="1"/>
      <c r="G32" s="1"/>
      <c r="H32" s="1"/>
      <c r="I32" s="1"/>
    </row>
    <row r="33" spans="2:10" ht="60" x14ac:dyDescent="0.25">
      <c r="B33" s="6" t="s">
        <v>21</v>
      </c>
      <c r="C33" s="4"/>
      <c r="D33" s="41" t="str">
        <f>D25</f>
        <v>volumen total de afinado en m3</v>
      </c>
      <c r="E33" s="4"/>
      <c r="F33" s="4"/>
      <c r="G33" s="6" t="str">
        <f>G25</f>
        <v>m3 de mortero</v>
      </c>
      <c r="H33" s="4"/>
      <c r="I33" s="6" t="s">
        <v>21</v>
      </c>
      <c r="J33" s="4"/>
    </row>
    <row r="34" spans="2:10" x14ac:dyDescent="0.25">
      <c r="B34" s="4">
        <v>1</v>
      </c>
      <c r="C34" s="4" t="s">
        <v>26</v>
      </c>
      <c r="D34" s="39">
        <f>D26</f>
        <v>1.125</v>
      </c>
      <c r="E34" s="4"/>
      <c r="F34" s="44" t="s">
        <v>33</v>
      </c>
      <c r="G34" s="4">
        <f>G26</f>
        <v>1.5</v>
      </c>
      <c r="H34" s="4" t="s">
        <v>27</v>
      </c>
      <c r="I34" s="39">
        <f>((B34*D34)/G34)</f>
        <v>0.75</v>
      </c>
      <c r="J34" s="4"/>
    </row>
    <row r="35" spans="2:10" x14ac:dyDescent="0.25">
      <c r="B35" s="4"/>
      <c r="C35" s="4"/>
      <c r="D35" s="4"/>
      <c r="E35" s="4"/>
      <c r="F35" s="4"/>
      <c r="G35" s="4"/>
      <c r="H35" s="4"/>
      <c r="I35" s="4"/>
      <c r="J35" s="4"/>
    </row>
    <row r="36" spans="2:10" ht="60" x14ac:dyDescent="0.25">
      <c r="B36" s="6" t="s">
        <v>37</v>
      </c>
      <c r="C36" s="4"/>
      <c r="D36" s="41" t="str">
        <f>D33</f>
        <v>volumen total de afinado en m3</v>
      </c>
      <c r="E36" s="4"/>
      <c r="F36" s="4"/>
      <c r="G36" s="6" t="str">
        <f>G33</f>
        <v>m3 de mortero</v>
      </c>
      <c r="H36" s="4"/>
      <c r="I36" s="6" t="s">
        <v>37</v>
      </c>
      <c r="J36" s="4"/>
    </row>
    <row r="37" spans="2:10" x14ac:dyDescent="0.25">
      <c r="B37" s="4">
        <v>0.4</v>
      </c>
      <c r="C37" s="4" t="s">
        <v>26</v>
      </c>
      <c r="D37" s="39">
        <f>D34</f>
        <v>1.125</v>
      </c>
      <c r="E37" s="4"/>
      <c r="F37" s="44" t="s">
        <v>33</v>
      </c>
      <c r="G37" s="4">
        <f>G34</f>
        <v>1.5</v>
      </c>
      <c r="H37" s="4" t="s">
        <v>27</v>
      </c>
      <c r="I37" s="39">
        <f>((B37*D37)/G37)</f>
        <v>0.3</v>
      </c>
      <c r="J37" s="4"/>
    </row>
    <row r="38" spans="2:10" x14ac:dyDescent="0.25">
      <c r="B38" s="4"/>
      <c r="C38" s="4"/>
      <c r="D38" s="4"/>
      <c r="E38" s="4"/>
      <c r="F38" s="4"/>
      <c r="G38" s="4"/>
      <c r="H38" s="4"/>
      <c r="I38" s="4"/>
      <c r="J38" s="4"/>
    </row>
    <row r="39" spans="2:10" x14ac:dyDescent="0.25">
      <c r="B39" s="6" t="s">
        <v>37</v>
      </c>
      <c r="C39" s="4"/>
      <c r="D39" s="36" t="s">
        <v>41</v>
      </c>
      <c r="E39" s="4"/>
      <c r="F39" s="4"/>
      <c r="G39" s="4"/>
      <c r="H39" s="4"/>
      <c r="I39" s="6" t="s">
        <v>40</v>
      </c>
      <c r="J39" s="4"/>
    </row>
    <row r="40" spans="2:10" x14ac:dyDescent="0.25">
      <c r="B40" s="39">
        <f>I37</f>
        <v>0.3</v>
      </c>
      <c r="C40" s="4" t="s">
        <v>26</v>
      </c>
      <c r="D40" s="4">
        <v>1000</v>
      </c>
      <c r="E40" s="4"/>
      <c r="F40" s="4"/>
      <c r="G40" s="4"/>
      <c r="H40" s="4" t="s">
        <v>27</v>
      </c>
      <c r="I40" s="4">
        <f>B40*D40</f>
        <v>300</v>
      </c>
      <c r="J40" s="4"/>
    </row>
    <row r="41" spans="2:10" x14ac:dyDescent="0.25">
      <c r="B41" s="4"/>
      <c r="C41" s="4"/>
      <c r="D41" s="4"/>
      <c r="E41" s="4"/>
      <c r="F41" s="4"/>
      <c r="G41" s="4"/>
      <c r="H41" s="4"/>
      <c r="I41" s="4"/>
      <c r="J41" s="4"/>
    </row>
    <row r="42" spans="2:10" x14ac:dyDescent="0.25">
      <c r="B42" s="4"/>
      <c r="C42" s="4"/>
      <c r="D42" s="4"/>
      <c r="E42" s="4"/>
      <c r="F42" s="4"/>
      <c r="G42" s="4"/>
      <c r="H42" s="4"/>
      <c r="I42" s="4"/>
      <c r="J42" s="4"/>
    </row>
    <row r="43" spans="2:10" x14ac:dyDescent="0.25">
      <c r="B43" s="4"/>
      <c r="C43" s="4"/>
      <c r="D43" s="4"/>
      <c r="E43" s="4"/>
      <c r="F43" s="4"/>
      <c r="G43" s="4"/>
      <c r="H43" s="4"/>
      <c r="I43" s="4"/>
      <c r="J43" s="4"/>
    </row>
    <row r="44" spans="2:10" x14ac:dyDescent="0.25">
      <c r="B44" s="4"/>
      <c r="C44" s="4"/>
      <c r="D44" s="4"/>
      <c r="E44" s="4"/>
      <c r="F44" s="4"/>
      <c r="G44" s="4"/>
      <c r="H44" s="4"/>
      <c r="I44" s="4"/>
      <c r="J44" s="4"/>
    </row>
    <row r="45" spans="2:10" x14ac:dyDescent="0.25">
      <c r="B45" s="4"/>
      <c r="C45" s="4"/>
      <c r="D45" s="4"/>
      <c r="E45" s="4"/>
      <c r="F45" s="4"/>
      <c r="G45" s="4"/>
      <c r="H45" s="4"/>
      <c r="I45" s="4"/>
      <c r="J45" s="4"/>
    </row>
    <row r="46" spans="2:10" x14ac:dyDescent="0.25">
      <c r="B46" s="4"/>
      <c r="C46" s="4"/>
      <c r="D46" s="4"/>
      <c r="E46" s="4"/>
      <c r="F46" s="4"/>
      <c r="G46" s="4"/>
      <c r="H46" s="4"/>
      <c r="I46" s="4"/>
      <c r="J46" s="4"/>
    </row>
    <row r="47" spans="2:10" x14ac:dyDescent="0.25">
      <c r="B47" s="4"/>
      <c r="C47" s="4"/>
      <c r="D47" s="4"/>
      <c r="E47" s="4"/>
      <c r="F47" s="4"/>
      <c r="G47" s="4"/>
      <c r="H47" s="4"/>
      <c r="I47" s="4"/>
      <c r="J47" s="4"/>
    </row>
  </sheetData>
  <mergeCells count="30">
    <mergeCell ref="B19:J19"/>
    <mergeCell ref="B20:J20"/>
    <mergeCell ref="H4:I4"/>
    <mergeCell ref="H5:I5"/>
    <mergeCell ref="H6:I6"/>
    <mergeCell ref="H12:I12"/>
    <mergeCell ref="H13:I13"/>
    <mergeCell ref="H14:I14"/>
    <mergeCell ref="H15:I15"/>
    <mergeCell ref="H16:I16"/>
    <mergeCell ref="C4:D4"/>
    <mergeCell ref="C5:D5"/>
    <mergeCell ref="C6:D6"/>
    <mergeCell ref="C12:D12"/>
    <mergeCell ref="C13:D13"/>
    <mergeCell ref="C14:D14"/>
    <mergeCell ref="C15:D15"/>
    <mergeCell ref="C16:D16"/>
    <mergeCell ref="F12:G12"/>
    <mergeCell ref="F13:G13"/>
    <mergeCell ref="F14:G14"/>
    <mergeCell ref="F15:G15"/>
    <mergeCell ref="F16:G16"/>
    <mergeCell ref="B2:I2"/>
    <mergeCell ref="B8:D8"/>
    <mergeCell ref="B9:D9"/>
    <mergeCell ref="B10:D10"/>
    <mergeCell ref="E4:G4"/>
    <mergeCell ref="E5:G5"/>
    <mergeCell ref="E6:G6"/>
  </mergeCells>
  <pageMargins left="0.61" right="0.53" top="0.75" bottom="0.52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activeCell="C5" sqref="C5:D5"/>
    </sheetView>
  </sheetViews>
  <sheetFormatPr baseColWidth="10" defaultRowHeight="15" x14ac:dyDescent="0.25"/>
  <cols>
    <col min="1" max="1" width="0.7109375" customWidth="1"/>
    <col min="2" max="2" width="21.140625" customWidth="1"/>
    <col min="3" max="3" width="2.42578125" customWidth="1"/>
    <col min="4" max="4" width="10.85546875" customWidth="1"/>
    <col min="5" max="5" width="11.7109375" customWidth="1"/>
    <col min="6" max="6" width="2.140625" customWidth="1"/>
    <col min="7" max="7" width="17.7109375" customWidth="1"/>
    <col min="8" max="8" width="2" customWidth="1"/>
    <col min="9" max="9" width="13.28515625" customWidth="1"/>
    <col min="10" max="10" width="8.5703125" customWidth="1"/>
  </cols>
  <sheetData>
    <row r="1" spans="1:13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x14ac:dyDescent="0.25">
      <c r="A2" s="4"/>
      <c r="B2" s="57" t="s">
        <v>57</v>
      </c>
      <c r="C2" s="57"/>
      <c r="D2" s="58"/>
      <c r="E2" s="58"/>
      <c r="F2" s="58"/>
      <c r="G2" s="58"/>
      <c r="H2" s="58"/>
      <c r="I2" s="58"/>
      <c r="J2" s="4"/>
      <c r="K2" s="4"/>
      <c r="L2" s="4"/>
      <c r="M2" s="4"/>
    </row>
    <row r="3" spans="1:13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 ht="45" customHeight="1" x14ac:dyDescent="0.25">
      <c r="A4" s="4"/>
      <c r="B4" s="48" t="s">
        <v>18</v>
      </c>
      <c r="C4" s="82" t="s">
        <v>19</v>
      </c>
      <c r="D4" s="83"/>
      <c r="E4" s="51" t="s">
        <v>58</v>
      </c>
      <c r="F4" s="63"/>
      <c r="G4" s="52"/>
      <c r="H4" s="82" t="s">
        <v>0</v>
      </c>
      <c r="I4" s="83"/>
      <c r="J4" s="48" t="s">
        <v>1</v>
      </c>
      <c r="K4" s="4"/>
      <c r="L4" s="4"/>
      <c r="M4" s="4"/>
    </row>
    <row r="5" spans="1:13" ht="28.5" x14ac:dyDescent="0.25">
      <c r="A5" s="4"/>
      <c r="B5" s="26" t="s">
        <v>62</v>
      </c>
      <c r="C5" s="79">
        <v>5</v>
      </c>
      <c r="D5" s="81"/>
      <c r="E5" s="53">
        <v>1.4</v>
      </c>
      <c r="F5" s="78"/>
      <c r="G5" s="54"/>
      <c r="H5" s="53">
        <f>C5*E5</f>
        <v>7</v>
      </c>
      <c r="I5" s="54"/>
      <c r="J5" s="45" t="s">
        <v>4</v>
      </c>
      <c r="K5" s="4"/>
      <c r="L5" s="4"/>
      <c r="M5" s="4"/>
    </row>
    <row r="6" spans="1:13" x14ac:dyDescent="0.25">
      <c r="A6" s="4"/>
      <c r="B6" s="11" t="s">
        <v>2</v>
      </c>
      <c r="C6" s="89">
        <f>SUM(C5:C5)</f>
        <v>5</v>
      </c>
      <c r="D6" s="90"/>
      <c r="E6" s="79"/>
      <c r="F6" s="80"/>
      <c r="G6" s="81"/>
      <c r="H6" s="85">
        <f>SUM(H5:H5)</f>
        <v>7</v>
      </c>
      <c r="I6" s="86"/>
      <c r="J6" s="5" t="s">
        <v>4</v>
      </c>
      <c r="K6" s="4"/>
      <c r="L6" s="4"/>
      <c r="M6" s="4"/>
    </row>
    <row r="7" spans="1:13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 x14ac:dyDescent="0.25">
      <c r="A8" s="4"/>
      <c r="B8" s="75" t="s">
        <v>6</v>
      </c>
      <c r="C8" s="75"/>
      <c r="D8" s="76"/>
      <c r="E8" s="12">
        <f>H6</f>
        <v>7</v>
      </c>
      <c r="F8" s="12"/>
      <c r="G8" s="47" t="s">
        <v>4</v>
      </c>
      <c r="H8" s="47"/>
      <c r="I8" s="4"/>
      <c r="J8" s="4"/>
      <c r="K8" s="4"/>
      <c r="L8" s="4"/>
      <c r="M8" s="4"/>
    </row>
    <row r="9" spans="1:13" x14ac:dyDescent="0.25">
      <c r="A9" s="4"/>
      <c r="B9" s="75" t="s">
        <v>8</v>
      </c>
      <c r="C9" s="75"/>
      <c r="D9" s="77"/>
      <c r="E9" s="12">
        <v>0.08</v>
      </c>
      <c r="F9" s="12"/>
      <c r="G9" s="47" t="s">
        <v>5</v>
      </c>
      <c r="H9" s="47"/>
      <c r="I9" s="4"/>
      <c r="J9" s="4"/>
      <c r="K9" s="4"/>
      <c r="L9" s="4"/>
      <c r="M9" s="4"/>
    </row>
    <row r="10" spans="1:13" x14ac:dyDescent="0.25">
      <c r="A10" s="4"/>
      <c r="B10" s="75" t="s">
        <v>7</v>
      </c>
      <c r="C10" s="75"/>
      <c r="D10" s="77"/>
      <c r="E10" s="12">
        <f>E8*E9</f>
        <v>0.56000000000000005</v>
      </c>
      <c r="F10" s="12"/>
      <c r="G10" s="47" t="s">
        <v>3</v>
      </c>
      <c r="H10" s="47"/>
      <c r="I10" s="4"/>
      <c r="J10" s="4"/>
      <c r="K10" s="4"/>
      <c r="L10" s="4"/>
      <c r="M10" s="4"/>
    </row>
    <row r="11" spans="1:13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 ht="30" customHeight="1" x14ac:dyDescent="0.25">
      <c r="A12" s="4"/>
      <c r="B12" s="48" t="s">
        <v>9</v>
      </c>
      <c r="C12" s="51" t="s">
        <v>23</v>
      </c>
      <c r="D12" s="52"/>
      <c r="E12" s="48" t="s">
        <v>10</v>
      </c>
      <c r="F12" s="82" t="s">
        <v>20</v>
      </c>
      <c r="G12" s="83"/>
      <c r="H12" s="51" t="s">
        <v>15</v>
      </c>
      <c r="I12" s="52"/>
      <c r="J12" s="48" t="s">
        <v>1</v>
      </c>
      <c r="K12" s="4"/>
      <c r="L12" s="4"/>
      <c r="M12" s="4"/>
    </row>
    <row r="13" spans="1:13" x14ac:dyDescent="0.25">
      <c r="A13" s="4"/>
      <c r="B13" s="45" t="s">
        <v>11</v>
      </c>
      <c r="C13" s="79">
        <v>9.8000000000000007</v>
      </c>
      <c r="D13" s="81"/>
      <c r="E13" s="46">
        <f>E10</f>
        <v>0.56000000000000005</v>
      </c>
      <c r="F13" s="53">
        <v>1.1299999999999999</v>
      </c>
      <c r="G13" s="54"/>
      <c r="H13" s="87">
        <f>C13*E13*F13</f>
        <v>6.2014400000000007</v>
      </c>
      <c r="I13" s="88"/>
      <c r="J13" s="45" t="s">
        <v>16</v>
      </c>
      <c r="K13" s="4"/>
      <c r="L13" s="4"/>
      <c r="M13" s="4"/>
    </row>
    <row r="14" spans="1:13" x14ac:dyDescent="0.25">
      <c r="A14" s="4"/>
      <c r="B14" s="45" t="s">
        <v>12</v>
      </c>
      <c r="C14" s="79">
        <v>0.65</v>
      </c>
      <c r="D14" s="81"/>
      <c r="E14" s="46">
        <f>E10</f>
        <v>0.56000000000000005</v>
      </c>
      <c r="F14" s="53">
        <v>1.1299999999999999</v>
      </c>
      <c r="G14" s="54"/>
      <c r="H14" s="53">
        <f>C14*E14*F14</f>
        <v>0.41132000000000002</v>
      </c>
      <c r="I14" s="54"/>
      <c r="J14" s="45" t="s">
        <v>17</v>
      </c>
      <c r="K14" s="4"/>
      <c r="L14" s="4"/>
      <c r="M14" s="4"/>
    </row>
    <row r="15" spans="1:13" x14ac:dyDescent="0.25">
      <c r="A15" s="4"/>
      <c r="B15" s="45" t="s">
        <v>13</v>
      </c>
      <c r="C15" s="79">
        <v>0.65</v>
      </c>
      <c r="D15" s="81"/>
      <c r="E15" s="46">
        <f>E10</f>
        <v>0.56000000000000005</v>
      </c>
      <c r="F15" s="53">
        <v>1.1299999999999999</v>
      </c>
      <c r="G15" s="54"/>
      <c r="H15" s="53">
        <f>C15*E15*F15</f>
        <v>0.41132000000000002</v>
      </c>
      <c r="I15" s="54"/>
      <c r="J15" s="45" t="s">
        <v>17</v>
      </c>
      <c r="K15" s="4"/>
      <c r="L15" s="4"/>
      <c r="M15" s="4"/>
    </row>
    <row r="16" spans="1:13" x14ac:dyDescent="0.25">
      <c r="A16" s="4"/>
      <c r="B16" s="45" t="s">
        <v>14</v>
      </c>
      <c r="C16" s="79">
        <v>1.43</v>
      </c>
      <c r="D16" s="81"/>
      <c r="E16" s="46">
        <f>E10</f>
        <v>0.56000000000000005</v>
      </c>
      <c r="F16" s="53">
        <v>1.1299999999999999</v>
      </c>
      <c r="G16" s="54"/>
      <c r="H16" s="53">
        <f>C16*E16*F16</f>
        <v>0.90490400000000004</v>
      </c>
      <c r="I16" s="54"/>
      <c r="J16" s="45" t="s">
        <v>3</v>
      </c>
      <c r="K16" s="4"/>
      <c r="L16" s="4"/>
      <c r="M16" s="4"/>
    </row>
    <row r="18" spans="2:10" x14ac:dyDescent="0.25">
      <c r="B18" s="1"/>
      <c r="C18" s="1"/>
      <c r="D18" s="1"/>
      <c r="E18" s="1"/>
      <c r="F18" s="1"/>
      <c r="G18" s="1"/>
      <c r="H18" s="1"/>
      <c r="I18" s="1"/>
      <c r="J18" s="1"/>
    </row>
    <row r="19" spans="2:10" x14ac:dyDescent="0.25">
      <c r="B19" s="70" t="s">
        <v>46</v>
      </c>
      <c r="C19" s="70"/>
      <c r="D19" s="70"/>
      <c r="E19" s="70"/>
      <c r="F19" s="70"/>
      <c r="G19" s="70"/>
      <c r="H19" s="70"/>
      <c r="I19" s="70"/>
      <c r="J19" s="70"/>
    </row>
    <row r="20" spans="2:10" x14ac:dyDescent="0.25">
      <c r="B20" s="84" t="s">
        <v>59</v>
      </c>
      <c r="C20" s="84"/>
      <c r="D20" s="84"/>
      <c r="E20" s="84"/>
      <c r="F20" s="84"/>
      <c r="G20" s="84"/>
      <c r="H20" s="84"/>
      <c r="I20" s="84"/>
      <c r="J20" s="84"/>
    </row>
    <row r="21" spans="2:10" x14ac:dyDescent="0.25">
      <c r="B21" s="39"/>
      <c r="C21" s="4"/>
      <c r="D21" s="4"/>
      <c r="E21" s="4"/>
      <c r="F21" s="4"/>
      <c r="G21" s="4"/>
      <c r="H21" s="4"/>
      <c r="I21" s="4"/>
      <c r="J21" s="4"/>
    </row>
    <row r="22" spans="2:10" ht="60" x14ac:dyDescent="0.25">
      <c r="B22" s="41" t="s">
        <v>47</v>
      </c>
      <c r="C22" s="4"/>
      <c r="D22" s="41" t="s">
        <v>48</v>
      </c>
      <c r="E22" s="4"/>
      <c r="F22" s="4"/>
      <c r="G22" s="41" t="s">
        <v>49</v>
      </c>
      <c r="H22" s="4"/>
      <c r="I22" s="4"/>
      <c r="J22" s="49"/>
    </row>
    <row r="23" spans="2:10" x14ac:dyDescent="0.25">
      <c r="B23" s="39">
        <v>7</v>
      </c>
      <c r="C23" s="4" t="s">
        <v>26</v>
      </c>
      <c r="D23" s="4">
        <v>4.0000000000000001E-3</v>
      </c>
      <c r="E23" s="4"/>
      <c r="F23" s="4" t="s">
        <v>27</v>
      </c>
      <c r="G23" s="39">
        <f>B23*D23</f>
        <v>2.8000000000000001E-2</v>
      </c>
      <c r="H23" s="4"/>
      <c r="I23" s="4"/>
      <c r="J23" s="49"/>
    </row>
    <row r="24" spans="2:10" x14ac:dyDescent="0.25">
      <c r="B24" s="4"/>
      <c r="C24" s="4"/>
      <c r="D24" s="4"/>
      <c r="E24" s="4"/>
      <c r="F24" s="4"/>
      <c r="G24" s="4"/>
      <c r="H24" s="4"/>
      <c r="I24" s="4"/>
      <c r="J24" s="49"/>
    </row>
    <row r="25" spans="2:10" ht="60" x14ac:dyDescent="0.25">
      <c r="B25" s="47" t="s">
        <v>31</v>
      </c>
      <c r="C25" s="4"/>
      <c r="D25" s="41" t="str">
        <f>G22</f>
        <v>volumen total de afinado en m3</v>
      </c>
      <c r="E25" s="4"/>
      <c r="F25" s="4"/>
      <c r="G25" s="41" t="s">
        <v>50</v>
      </c>
      <c r="H25" s="4"/>
      <c r="I25" s="41" t="s">
        <v>45</v>
      </c>
      <c r="J25" s="49"/>
    </row>
    <row r="26" spans="2:10" x14ac:dyDescent="0.25">
      <c r="B26" s="4">
        <v>1</v>
      </c>
      <c r="C26" s="4" t="s">
        <v>26</v>
      </c>
      <c r="D26" s="39">
        <f>G23</f>
        <v>2.8000000000000001E-2</v>
      </c>
      <c r="E26" s="4"/>
      <c r="F26" s="44" t="s">
        <v>33</v>
      </c>
      <c r="G26" s="4">
        <v>1.5</v>
      </c>
      <c r="H26" s="4" t="s">
        <v>27</v>
      </c>
      <c r="I26" s="39">
        <f>((B26*D26)/G26)</f>
        <v>1.8666666666666668E-2</v>
      </c>
      <c r="J26" s="49"/>
    </row>
    <row r="27" spans="2:10" x14ac:dyDescent="0.25">
      <c r="B27" s="4"/>
      <c r="C27" s="4"/>
      <c r="D27" s="4"/>
      <c r="E27" s="4"/>
      <c r="F27" s="4"/>
      <c r="G27" s="4"/>
      <c r="H27" s="4"/>
      <c r="I27" s="4"/>
      <c r="J27" s="49"/>
    </row>
    <row r="28" spans="2:10" ht="45" x14ac:dyDescent="0.25">
      <c r="B28" s="41" t="str">
        <f>I25</f>
        <v>volumen a fabricar m3</v>
      </c>
      <c r="C28" s="1"/>
      <c r="D28" s="41" t="s">
        <v>51</v>
      </c>
      <c r="E28" s="40"/>
      <c r="F28" s="40"/>
      <c r="G28" s="41" t="s">
        <v>36</v>
      </c>
      <c r="H28" s="1"/>
      <c r="I28" s="1"/>
    </row>
    <row r="29" spans="2:10" x14ac:dyDescent="0.25">
      <c r="B29" s="39">
        <f>I26</f>
        <v>1.8666666666666668E-2</v>
      </c>
      <c r="C29" s="4" t="s">
        <v>26</v>
      </c>
      <c r="D29" s="4">
        <v>35.700000000000003</v>
      </c>
      <c r="E29" s="4"/>
      <c r="F29" s="4" t="s">
        <v>27</v>
      </c>
      <c r="G29" s="39">
        <f>B29*D29</f>
        <v>0.6664000000000001</v>
      </c>
      <c r="H29" s="4"/>
      <c r="I29" s="4"/>
      <c r="J29" s="49"/>
    </row>
    <row r="30" spans="2:10" x14ac:dyDescent="0.25">
      <c r="B30" s="1"/>
      <c r="C30" s="1"/>
      <c r="D30" s="1"/>
      <c r="E30" s="1"/>
      <c r="F30" s="1"/>
      <c r="G30" s="1"/>
      <c r="H30" s="1"/>
      <c r="I30" s="1"/>
    </row>
    <row r="31" spans="2:10" x14ac:dyDescent="0.25">
      <c r="B31" s="1"/>
      <c r="C31" s="1"/>
      <c r="D31" s="1"/>
      <c r="E31" s="1"/>
      <c r="F31" s="1"/>
      <c r="G31" s="1"/>
      <c r="H31" s="1"/>
      <c r="I31" s="1"/>
    </row>
    <row r="32" spans="2:10" x14ac:dyDescent="0.25">
      <c r="B32" s="1"/>
      <c r="C32" s="1"/>
      <c r="D32" s="1"/>
      <c r="E32" s="1"/>
      <c r="F32" s="1"/>
      <c r="G32" s="1"/>
      <c r="H32" s="1"/>
      <c r="I32" s="1"/>
    </row>
    <row r="33" spans="2:10" ht="60" x14ac:dyDescent="0.25">
      <c r="B33" s="47" t="s">
        <v>21</v>
      </c>
      <c r="C33" s="4"/>
      <c r="D33" s="41" t="str">
        <f>D25</f>
        <v>volumen total de afinado en m3</v>
      </c>
      <c r="E33" s="4"/>
      <c r="F33" s="4"/>
      <c r="G33" s="47" t="str">
        <f>G25</f>
        <v>m3 de mortero</v>
      </c>
      <c r="H33" s="4"/>
      <c r="I33" s="47" t="s">
        <v>21</v>
      </c>
      <c r="J33" s="4"/>
    </row>
    <row r="34" spans="2:10" x14ac:dyDescent="0.25">
      <c r="B34" s="4">
        <v>1</v>
      </c>
      <c r="C34" s="4" t="s">
        <v>26</v>
      </c>
      <c r="D34" s="39">
        <f>D26</f>
        <v>2.8000000000000001E-2</v>
      </c>
      <c r="E34" s="4"/>
      <c r="F34" s="44" t="s">
        <v>33</v>
      </c>
      <c r="G34" s="4">
        <f>G26</f>
        <v>1.5</v>
      </c>
      <c r="H34" s="4" t="s">
        <v>27</v>
      </c>
      <c r="I34" s="39">
        <f>((B34*D34)/G34)</f>
        <v>1.8666666666666668E-2</v>
      </c>
      <c r="J34" s="4"/>
    </row>
    <row r="35" spans="2:10" x14ac:dyDescent="0.25">
      <c r="B35" s="4"/>
      <c r="C35" s="4"/>
      <c r="D35" s="4"/>
      <c r="E35" s="4"/>
      <c r="F35" s="4"/>
      <c r="G35" s="4"/>
      <c r="H35" s="4"/>
      <c r="I35" s="4"/>
      <c r="J35" s="4"/>
    </row>
    <row r="36" spans="2:10" ht="60" x14ac:dyDescent="0.25">
      <c r="B36" s="47" t="s">
        <v>37</v>
      </c>
      <c r="C36" s="4"/>
      <c r="D36" s="41" t="str">
        <f>D33</f>
        <v>volumen total de afinado en m3</v>
      </c>
      <c r="E36" s="4"/>
      <c r="F36" s="4"/>
      <c r="G36" s="47" t="str">
        <f>G33</f>
        <v>m3 de mortero</v>
      </c>
      <c r="H36" s="4"/>
      <c r="I36" s="47" t="s">
        <v>37</v>
      </c>
      <c r="J36" s="4"/>
    </row>
    <row r="37" spans="2:10" x14ac:dyDescent="0.25">
      <c r="B37" s="4">
        <v>0.4</v>
      </c>
      <c r="C37" s="4" t="s">
        <v>26</v>
      </c>
      <c r="D37" s="39">
        <f>D34</f>
        <v>2.8000000000000001E-2</v>
      </c>
      <c r="E37" s="4"/>
      <c r="F37" s="44" t="s">
        <v>33</v>
      </c>
      <c r="G37" s="4">
        <f>G34</f>
        <v>1.5</v>
      </c>
      <c r="H37" s="4" t="s">
        <v>27</v>
      </c>
      <c r="I37" s="39">
        <f>((B37*D37)/G37)</f>
        <v>7.4666666666666675E-3</v>
      </c>
      <c r="J37" s="4"/>
    </row>
    <row r="38" spans="2:10" x14ac:dyDescent="0.25">
      <c r="B38" s="4"/>
      <c r="C38" s="4"/>
      <c r="D38" s="4"/>
      <c r="E38" s="4"/>
      <c r="F38" s="4"/>
      <c r="G38" s="4"/>
      <c r="H38" s="4"/>
      <c r="I38" s="4"/>
      <c r="J38" s="4"/>
    </row>
    <row r="39" spans="2:10" x14ac:dyDescent="0.25">
      <c r="B39" s="47" t="s">
        <v>37</v>
      </c>
      <c r="C39" s="4"/>
      <c r="D39" s="36" t="s">
        <v>41</v>
      </c>
      <c r="E39" s="4"/>
      <c r="F39" s="4"/>
      <c r="G39" s="4"/>
      <c r="H39" s="4"/>
      <c r="I39" s="47" t="s">
        <v>40</v>
      </c>
      <c r="J39" s="4"/>
    </row>
    <row r="40" spans="2:10" x14ac:dyDescent="0.25">
      <c r="B40" s="39">
        <f>I37</f>
        <v>7.4666666666666675E-3</v>
      </c>
      <c r="C40" s="4" t="s">
        <v>26</v>
      </c>
      <c r="D40" s="4">
        <v>1000</v>
      </c>
      <c r="E40" s="4"/>
      <c r="F40" s="4"/>
      <c r="G40" s="4"/>
      <c r="H40" s="4" t="s">
        <v>27</v>
      </c>
      <c r="I40" s="4">
        <f>B40*D40</f>
        <v>7.4666666666666677</v>
      </c>
      <c r="J40" s="4"/>
    </row>
    <row r="41" spans="2:10" x14ac:dyDescent="0.25">
      <c r="B41" s="4"/>
      <c r="C41" s="4"/>
      <c r="D41" s="4"/>
      <c r="E41" s="4"/>
      <c r="F41" s="4"/>
      <c r="G41" s="4"/>
      <c r="H41" s="4"/>
      <c r="I41" s="4"/>
      <c r="J41" s="4"/>
    </row>
    <row r="42" spans="2:10" x14ac:dyDescent="0.25">
      <c r="B42" s="4"/>
      <c r="C42" s="4"/>
      <c r="D42" s="4"/>
      <c r="E42" s="4"/>
      <c r="F42" s="4"/>
      <c r="G42" s="4"/>
      <c r="H42" s="4"/>
      <c r="I42" s="4"/>
      <c r="J42" s="4"/>
    </row>
    <row r="43" spans="2:10" x14ac:dyDescent="0.25">
      <c r="B43" s="4"/>
      <c r="C43" s="4"/>
      <c r="D43" s="4"/>
      <c r="E43" s="4"/>
      <c r="F43" s="4"/>
      <c r="G43" s="4"/>
      <c r="H43" s="4"/>
      <c r="I43" s="4"/>
      <c r="J43" s="4"/>
    </row>
    <row r="44" spans="2:10" x14ac:dyDescent="0.25">
      <c r="B44" s="4"/>
      <c r="C44" s="4"/>
      <c r="D44" s="4"/>
      <c r="E44" s="4"/>
      <c r="F44" s="4"/>
      <c r="G44" s="4"/>
      <c r="H44" s="4"/>
      <c r="I44" s="4"/>
      <c r="J44" s="4"/>
    </row>
    <row r="45" spans="2:10" x14ac:dyDescent="0.25">
      <c r="B45" s="4"/>
      <c r="C45" s="4"/>
      <c r="D45" s="4"/>
      <c r="E45" s="4"/>
      <c r="F45" s="4"/>
      <c r="G45" s="4"/>
      <c r="H45" s="4"/>
      <c r="I45" s="4"/>
      <c r="J45" s="4"/>
    </row>
    <row r="46" spans="2:10" x14ac:dyDescent="0.25">
      <c r="B46" s="4"/>
      <c r="C46" s="4"/>
      <c r="D46" s="4"/>
      <c r="E46" s="4"/>
      <c r="F46" s="4"/>
      <c r="G46" s="4"/>
      <c r="H46" s="4"/>
      <c r="I46" s="4"/>
      <c r="J46" s="4"/>
    </row>
    <row r="47" spans="2:10" x14ac:dyDescent="0.25">
      <c r="B47" s="4"/>
      <c r="C47" s="4"/>
      <c r="D47" s="4"/>
      <c r="E47" s="4"/>
      <c r="F47" s="4"/>
      <c r="G47" s="4"/>
      <c r="H47" s="4"/>
      <c r="I47" s="4"/>
      <c r="J47" s="4"/>
    </row>
  </sheetData>
  <mergeCells count="30">
    <mergeCell ref="B19:J19"/>
    <mergeCell ref="B20:J20"/>
    <mergeCell ref="C16:D16"/>
    <mergeCell ref="F16:G16"/>
    <mergeCell ref="H16:I16"/>
    <mergeCell ref="C14:D14"/>
    <mergeCell ref="F14:G14"/>
    <mergeCell ref="H14:I14"/>
    <mergeCell ref="C15:D15"/>
    <mergeCell ref="F15:G15"/>
    <mergeCell ref="H15:I15"/>
    <mergeCell ref="C12:D12"/>
    <mergeCell ref="F12:G12"/>
    <mergeCell ref="H12:I12"/>
    <mergeCell ref="C13:D13"/>
    <mergeCell ref="F13:G13"/>
    <mergeCell ref="H13:I13"/>
    <mergeCell ref="B10:D10"/>
    <mergeCell ref="B2:I2"/>
    <mergeCell ref="C4:D4"/>
    <mergeCell ref="E4:G4"/>
    <mergeCell ref="H4:I4"/>
    <mergeCell ref="C5:D5"/>
    <mergeCell ref="E5:G5"/>
    <mergeCell ref="H5:I5"/>
    <mergeCell ref="C6:D6"/>
    <mergeCell ref="E6:G6"/>
    <mergeCell ref="H6:I6"/>
    <mergeCell ref="B8:D8"/>
    <mergeCell ref="B9:D9"/>
  </mergeCells>
  <pageMargins left="0.59055118110236227" right="0.51181102362204722" top="0.39370078740157483" bottom="0.5118110236220472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BORDILLO</vt:lpstr>
      <vt:lpstr>CANALETA</vt:lpstr>
      <vt:lpstr>BADEN</vt:lpstr>
      <vt:lpstr>BADEN!Área_de_impresión</vt:lpstr>
      <vt:lpstr>CANALETA!Área_de_impresión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MILTON</dc:creator>
  <cp:lastModifiedBy>Brian Torres</cp:lastModifiedBy>
  <cp:lastPrinted>2019-07-15T22:24:12Z</cp:lastPrinted>
  <dcterms:created xsi:type="dcterms:W3CDTF">2017-01-05T21:51:35Z</dcterms:created>
  <dcterms:modified xsi:type="dcterms:W3CDTF">2019-07-15T22:24:46Z</dcterms:modified>
</cp:coreProperties>
</file>