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IP\Desktop\INFORMACIO OFICIOSA\POA\"/>
    </mc:Choice>
  </mc:AlternateContent>
  <bookViews>
    <workbookView xWindow="0" yWindow="0" windowWidth="16392" windowHeight="5448" tabRatio="903" activeTab="13"/>
  </bookViews>
  <sheets>
    <sheet name="Estructura" sheetId="56" r:id="rId1"/>
    <sheet name="Rubros" sheetId="57" r:id="rId2"/>
    <sheet name="Ingresos" sheetId="16" r:id="rId3"/>
    <sheet name="Egresos" sheetId="72" r:id="rId4"/>
    <sheet name="Egresos F.P. " sheetId="12" r:id="rId5"/>
    <sheet name="FODES 25%" sheetId="20" r:id="rId6"/>
    <sheet name="FODES 75% Y 2%" sheetId="58" r:id="rId7"/>
    <sheet name="Deuda Pub 75%" sheetId="15" r:id="rId8"/>
    <sheet name="FISDL" sheetId="62" state="hidden" r:id="rId9"/>
    <sheet name="Ejec. Prestamo" sheetId="59" state="hidden" r:id="rId10"/>
    <sheet name="Dietas" sheetId="27" state="hidden" r:id="rId11"/>
    <sheet name="auxiliares" sheetId="61" state="hidden" r:id="rId12"/>
    <sheet name="Hoja1" sheetId="63" state="hidden" r:id="rId13"/>
    <sheet name="C. DEUDA" sheetId="65" r:id="rId14"/>
    <sheet name="PROY. FODES" sheetId="67" state="hidden" r:id="rId15"/>
    <sheet name="FODES libre disponibilidad" sheetId="73" r:id="rId16"/>
  </sheets>
  <definedNames>
    <definedName name="_xlnm._FilterDatabase" localSheetId="3" hidden="1">Egresos!$A$1:$I$107</definedName>
    <definedName name="_xlnm._FilterDatabase" localSheetId="5" hidden="1">'FODES 25%'!$A$6:$L$9</definedName>
    <definedName name="_xlnm._FilterDatabase" localSheetId="15" hidden="1">'FODES libre disponibilidad'!$A$7:$H$10</definedName>
    <definedName name="_xlnm._FilterDatabase" localSheetId="2" hidden="1">Ingresos!$A$1:$J$54</definedName>
    <definedName name="_xlnm.Print_Area" localSheetId="7">'Deuda Pub 75%'!$A$1:$H$19</definedName>
    <definedName name="_xlnm.Print_Area" localSheetId="3">Egresos!$A$1:$I$107</definedName>
    <definedName name="_xlnm.Print_Area" localSheetId="4">'Egresos F.P. '!$A$1:$M$84</definedName>
    <definedName name="_xlnm.Print_Area" localSheetId="9">'Ejec. Prestamo'!$A$1:$H$27</definedName>
    <definedName name="_xlnm.Print_Area" localSheetId="8">FISDL!$A$1:$H$27</definedName>
    <definedName name="_xlnm.Print_Area" localSheetId="5">'FODES 25%'!$A$1:$L$60</definedName>
    <definedName name="_xlnm.Print_Area" localSheetId="6">'FODES 75% Y 2%'!$A$1:$I$70</definedName>
    <definedName name="_xlnm.Print_Area" localSheetId="15">'FODES libre disponibilidad'!$A$1:$H$61</definedName>
    <definedName name="_xlnm.Print_Area" localSheetId="2">Ingresos!$A$1:$J$54</definedName>
    <definedName name="_xlnm.Print_Area" localSheetId="14">'PROY. FODES'!$A$1:$F$118</definedName>
    <definedName name="ESTRUCTURA" localSheetId="0">Estructura!$A$4</definedName>
    <definedName name="_xlnm.Print_Titles" localSheetId="3">Egresos!$1:$8</definedName>
    <definedName name="_xlnm.Print_Titles" localSheetId="4">'Egresos F.P. '!$1:$9</definedName>
    <definedName name="_xlnm.Print_Titles" localSheetId="5">'FODES 25%'!$1:$9</definedName>
    <definedName name="_xlnm.Print_Titles" localSheetId="6">'FODES 75% Y 2%'!$1:$9</definedName>
    <definedName name="_xlnm.Print_Titles" localSheetId="15">'FODES libre disponibilidad'!$1:$10</definedName>
    <definedName name="_xlnm.Print_Titles" localSheetId="2">Ingresos!$1:$8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57" l="1"/>
  <c r="I56" i="58" l="1"/>
  <c r="I57" i="58"/>
  <c r="I58" i="58"/>
  <c r="I59" i="58"/>
  <c r="I60" i="58"/>
  <c r="I61" i="58"/>
  <c r="I62" i="58"/>
  <c r="I63" i="58"/>
  <c r="I64" i="58"/>
  <c r="I65" i="58"/>
  <c r="I66" i="58"/>
  <c r="I67" i="58"/>
  <c r="I68" i="58"/>
  <c r="I69" i="58"/>
  <c r="I55" i="58"/>
  <c r="L18" i="20" l="1"/>
  <c r="F29" i="65"/>
  <c r="G97" i="73" l="1"/>
  <c r="I54" i="16" l="1"/>
  <c r="L84" i="12"/>
  <c r="F97" i="73" l="1"/>
  <c r="H107" i="72"/>
  <c r="H97" i="73" l="1"/>
  <c r="F107" i="72"/>
  <c r="D7" i="67"/>
  <c r="L58" i="20" l="1"/>
  <c r="F12" i="67" l="1"/>
  <c r="F10" i="67"/>
  <c r="F54" i="16" l="1"/>
  <c r="G54" i="16"/>
  <c r="E54" i="16" l="1"/>
  <c r="H60" i="20"/>
  <c r="F60" i="20"/>
  <c r="F72" i="67"/>
  <c r="F73" i="67"/>
  <c r="F74" i="67"/>
  <c r="F62" i="67"/>
  <c r="F63" i="67"/>
  <c r="F64" i="67"/>
  <c r="F65" i="67"/>
  <c r="F66" i="67"/>
  <c r="F67" i="67"/>
  <c r="F68" i="67"/>
  <c r="F39" i="67"/>
  <c r="F40" i="67"/>
  <c r="F41" i="67"/>
  <c r="F42" i="67"/>
  <c r="F30" i="67"/>
  <c r="F31" i="67"/>
  <c r="F32" i="67"/>
  <c r="F33" i="67"/>
  <c r="F34" i="67"/>
  <c r="F35" i="67"/>
  <c r="F36" i="67"/>
  <c r="F8" i="67"/>
  <c r="F9" i="67"/>
  <c r="F11" i="67"/>
  <c r="G7" i="67"/>
  <c r="H7" i="67"/>
  <c r="I7" i="67"/>
  <c r="J7" i="67"/>
  <c r="K7" i="67"/>
  <c r="L7" i="67"/>
  <c r="M7" i="67"/>
  <c r="N7" i="67"/>
  <c r="O7" i="67"/>
  <c r="P7" i="67"/>
  <c r="Q7" i="67"/>
  <c r="R7" i="67"/>
  <c r="S7" i="67"/>
  <c r="T7" i="67"/>
  <c r="U7" i="67"/>
  <c r="V7" i="67"/>
  <c r="W7" i="67"/>
  <c r="X7" i="67"/>
  <c r="Y7" i="67"/>
  <c r="Z7" i="67"/>
  <c r="AA7" i="67"/>
  <c r="AB7" i="67"/>
  <c r="AC7" i="67"/>
  <c r="AD7" i="67"/>
  <c r="AE7" i="67"/>
  <c r="AF7" i="67"/>
  <c r="AG7" i="67"/>
  <c r="AH7" i="67"/>
  <c r="AI7" i="67"/>
  <c r="AJ7" i="67"/>
  <c r="AK7" i="67"/>
  <c r="AL7" i="67"/>
  <c r="AM7" i="67"/>
  <c r="AN7" i="67"/>
  <c r="AO7" i="67"/>
  <c r="AP7" i="67"/>
  <c r="AQ7" i="67"/>
  <c r="AR7" i="67"/>
  <c r="AS7" i="67"/>
  <c r="AT7" i="67"/>
  <c r="AU7" i="67"/>
  <c r="AV7" i="67"/>
  <c r="AW7" i="67"/>
  <c r="AX7" i="67"/>
  <c r="AY7" i="67"/>
  <c r="AZ7" i="67"/>
  <c r="BA7" i="67"/>
  <c r="G38" i="67"/>
  <c r="H38" i="67"/>
  <c r="I38" i="67"/>
  <c r="J38" i="67"/>
  <c r="K38" i="67"/>
  <c r="L38" i="67"/>
  <c r="M38" i="67"/>
  <c r="N38" i="67"/>
  <c r="O38" i="67"/>
  <c r="P38" i="67"/>
  <c r="Q38" i="67"/>
  <c r="R38" i="67"/>
  <c r="S38" i="67"/>
  <c r="T38" i="67"/>
  <c r="U38" i="67"/>
  <c r="V38" i="67"/>
  <c r="W38" i="67"/>
  <c r="X38" i="67"/>
  <c r="Y38" i="67"/>
  <c r="Z38" i="67"/>
  <c r="AA38" i="67"/>
  <c r="AB38" i="67"/>
  <c r="AC38" i="67"/>
  <c r="AD38" i="67"/>
  <c r="AE38" i="67"/>
  <c r="AF38" i="67"/>
  <c r="AG38" i="67"/>
  <c r="AH38" i="67"/>
  <c r="AI38" i="67"/>
  <c r="AJ38" i="67"/>
  <c r="AK38" i="67"/>
  <c r="AL38" i="67"/>
  <c r="AM38" i="67"/>
  <c r="AN38" i="67"/>
  <c r="AO38" i="67"/>
  <c r="AP38" i="67"/>
  <c r="AQ38" i="67"/>
  <c r="AR38" i="67"/>
  <c r="AS38" i="67"/>
  <c r="AT38" i="67"/>
  <c r="AU38" i="67"/>
  <c r="AV38" i="67"/>
  <c r="AW38" i="67"/>
  <c r="AX38" i="67"/>
  <c r="AY38" i="67"/>
  <c r="AZ38" i="67"/>
  <c r="BA38" i="67"/>
  <c r="G70" i="67"/>
  <c r="H70" i="67"/>
  <c r="I70" i="67"/>
  <c r="J70" i="67"/>
  <c r="K70" i="67"/>
  <c r="L70" i="67"/>
  <c r="M70" i="67"/>
  <c r="N70" i="67"/>
  <c r="O70" i="67"/>
  <c r="P70" i="67"/>
  <c r="Q70" i="67"/>
  <c r="R70" i="67"/>
  <c r="S70" i="67"/>
  <c r="T70" i="67"/>
  <c r="U70" i="67"/>
  <c r="V70" i="67"/>
  <c r="W70" i="67"/>
  <c r="X70" i="67"/>
  <c r="Y70" i="67"/>
  <c r="Z70" i="67"/>
  <c r="AA70" i="67"/>
  <c r="AB70" i="67"/>
  <c r="AC70" i="67"/>
  <c r="AD70" i="67"/>
  <c r="AE70" i="67"/>
  <c r="AF70" i="67"/>
  <c r="AG70" i="67"/>
  <c r="AH70" i="67"/>
  <c r="AI70" i="67"/>
  <c r="AJ70" i="67"/>
  <c r="AK70" i="67"/>
  <c r="AL70" i="67"/>
  <c r="AM70" i="67"/>
  <c r="AN70" i="67"/>
  <c r="AO70" i="67"/>
  <c r="AP70" i="67"/>
  <c r="AQ70" i="67"/>
  <c r="AR70" i="67"/>
  <c r="AS70" i="67"/>
  <c r="AT70" i="67"/>
  <c r="AU70" i="67"/>
  <c r="AV70" i="67"/>
  <c r="AW70" i="67"/>
  <c r="AX70" i="67"/>
  <c r="AY70" i="67"/>
  <c r="AZ70" i="67"/>
  <c r="BA70" i="67"/>
  <c r="D70" i="67"/>
  <c r="D38" i="67"/>
  <c r="E7" i="67"/>
  <c r="BB6" i="67"/>
  <c r="BB8" i="67"/>
  <c r="BB9" i="67"/>
  <c r="BB10" i="67"/>
  <c r="BB11" i="67"/>
  <c r="BB30" i="67"/>
  <c r="BB31" i="67"/>
  <c r="BB32" i="67"/>
  <c r="BB33" i="67"/>
  <c r="BB34" i="67"/>
  <c r="BB35" i="67"/>
  <c r="BB36" i="67"/>
  <c r="BB37" i="67"/>
  <c r="BB39" i="67"/>
  <c r="BB40" i="67"/>
  <c r="BB41" i="67"/>
  <c r="BB42" i="67"/>
  <c r="BB43" i="67"/>
  <c r="BB44" i="67"/>
  <c r="BB71" i="67"/>
  <c r="BB72" i="67"/>
  <c r="BB73" i="67"/>
  <c r="BB74" i="67"/>
  <c r="BB75" i="67"/>
  <c r="BB62" i="67"/>
  <c r="BB63" i="67"/>
  <c r="BB64" i="67"/>
  <c r="BB65" i="67"/>
  <c r="BB66" i="67"/>
  <c r="BB67" i="67"/>
  <c r="BB68" i="67"/>
  <c r="BB69" i="67"/>
  <c r="F43" i="67"/>
  <c r="F44" i="67"/>
  <c r="F46" i="67"/>
  <c r="F47" i="67"/>
  <c r="F48" i="67"/>
  <c r="F49" i="67"/>
  <c r="F50" i="67"/>
  <c r="F51" i="67"/>
  <c r="F52" i="67"/>
  <c r="F53" i="67"/>
  <c r="F54" i="67"/>
  <c r="F55" i="67"/>
  <c r="F56" i="67"/>
  <c r="F57" i="67"/>
  <c r="F58" i="67"/>
  <c r="F59" i="67"/>
  <c r="F60" i="67"/>
  <c r="F61" i="67"/>
  <c r="F75" i="67"/>
  <c r="F76" i="67"/>
  <c r="F77" i="67"/>
  <c r="F78" i="67"/>
  <c r="F79" i="67"/>
  <c r="F80" i="67"/>
  <c r="F81" i="67"/>
  <c r="F82" i="67"/>
  <c r="F83" i="67"/>
  <c r="F84" i="67"/>
  <c r="F85" i="67"/>
  <c r="F86" i="67"/>
  <c r="F87" i="67"/>
  <c r="F88" i="67"/>
  <c r="F89" i="67"/>
  <c r="F90" i="67"/>
  <c r="F92" i="67"/>
  <c r="F93" i="67"/>
  <c r="F94" i="67"/>
  <c r="F95" i="67"/>
  <c r="F96" i="67"/>
  <c r="F13" i="67"/>
  <c r="F14" i="67"/>
  <c r="F15" i="67"/>
  <c r="F16" i="67"/>
  <c r="F17" i="67"/>
  <c r="F18" i="67"/>
  <c r="F19" i="67"/>
  <c r="F20" i="67"/>
  <c r="F21" i="67"/>
  <c r="F22" i="67"/>
  <c r="F23" i="67"/>
  <c r="F24" i="67"/>
  <c r="F25" i="67"/>
  <c r="F26" i="67"/>
  <c r="F27" i="67"/>
  <c r="F28" i="67"/>
  <c r="F29" i="67"/>
  <c r="BB97" i="67"/>
  <c r="BB2" i="67"/>
  <c r="BB3" i="67"/>
  <c r="BB4" i="67"/>
  <c r="BB5" i="67"/>
  <c r="D99" i="67" l="1"/>
  <c r="F7" i="67"/>
  <c r="G84" i="12" l="1"/>
  <c r="K84" i="12"/>
  <c r="F84" i="12"/>
  <c r="F172" i="65" l="1"/>
  <c r="F122" i="65"/>
  <c r="F75" i="65"/>
  <c r="C16" i="65"/>
  <c r="C62" i="65"/>
  <c r="D62" i="65" s="1"/>
  <c r="H62" i="65" s="1"/>
  <c r="C159" i="65"/>
  <c r="F91" i="67" l="1"/>
  <c r="F45" i="67" l="1"/>
  <c r="F38" i="67" s="1"/>
  <c r="E38" i="67"/>
  <c r="H43" i="58"/>
  <c r="G43" i="58"/>
  <c r="F43" i="58"/>
  <c r="F54" i="58"/>
  <c r="F51" i="58"/>
  <c r="F36" i="58"/>
  <c r="F29" i="58"/>
  <c r="F28" i="58"/>
  <c r="F24" i="58"/>
  <c r="F23" i="58"/>
  <c r="G51" i="58" l="1"/>
  <c r="G15" i="58" l="1"/>
  <c r="H14" i="58"/>
  <c r="BB47" i="67"/>
  <c r="G41" i="58"/>
  <c r="H36" i="58"/>
  <c r="G36" i="58"/>
  <c r="H23" i="58"/>
  <c r="H29" i="58"/>
  <c r="G29" i="58"/>
  <c r="H22" i="58"/>
  <c r="G22" i="58"/>
  <c r="F22" i="58"/>
  <c r="F14" i="58"/>
  <c r="I53" i="58"/>
  <c r="I51" i="58"/>
  <c r="I50" i="58"/>
  <c r="I45" i="58"/>
  <c r="I44" i="58"/>
  <c r="I42" i="58"/>
  <c r="I40" i="58"/>
  <c r="I39" i="58"/>
  <c r="I37" i="58"/>
  <c r="I35" i="58"/>
  <c r="I32" i="58"/>
  <c r="I31" i="58"/>
  <c r="I26" i="58"/>
  <c r="I21" i="58"/>
  <c r="I19" i="58"/>
  <c r="I18" i="58"/>
  <c r="I16" i="58"/>
  <c r="BA99" i="67"/>
  <c r="AY99" i="67"/>
  <c r="AX99" i="67"/>
  <c r="AW99" i="67"/>
  <c r="AV99" i="67"/>
  <c r="AU99" i="67"/>
  <c r="AT99" i="67"/>
  <c r="AS99" i="67"/>
  <c r="AR99" i="67"/>
  <c r="AQ99" i="67"/>
  <c r="AP99" i="67"/>
  <c r="AO99" i="67"/>
  <c r="AN99" i="67"/>
  <c r="AM99" i="67"/>
  <c r="AL99" i="67"/>
  <c r="AK99" i="67"/>
  <c r="AJ99" i="67"/>
  <c r="AI99" i="67"/>
  <c r="AH99" i="67"/>
  <c r="AG99" i="67"/>
  <c r="AF99" i="67"/>
  <c r="AE99" i="67"/>
  <c r="AD99" i="67"/>
  <c r="AC99" i="67"/>
  <c r="AB99" i="67"/>
  <c r="AA99" i="67"/>
  <c r="Z99" i="67"/>
  <c r="X99" i="67"/>
  <c r="W99" i="67"/>
  <c r="V99" i="67"/>
  <c r="U99" i="67"/>
  <c r="T99" i="67"/>
  <c r="S99" i="67"/>
  <c r="R99" i="67"/>
  <c r="Q99" i="67"/>
  <c r="P99" i="67"/>
  <c r="O99" i="67"/>
  <c r="N99" i="67"/>
  <c r="G54" i="58"/>
  <c r="G52" i="58"/>
  <c r="G30" i="58"/>
  <c r="G20" i="58"/>
  <c r="H54" i="58"/>
  <c r="H28" i="58"/>
  <c r="H24" i="58"/>
  <c r="BB61" i="67"/>
  <c r="BB60" i="67"/>
  <c r="BB59" i="67"/>
  <c r="BB58" i="67"/>
  <c r="BB57" i="67"/>
  <c r="BB56" i="67"/>
  <c r="BB55" i="67"/>
  <c r="BB54" i="67"/>
  <c r="BB90" i="67"/>
  <c r="BB89" i="67"/>
  <c r="BB88" i="67"/>
  <c r="BB87" i="67"/>
  <c r="BB86" i="67"/>
  <c r="BB85" i="67"/>
  <c r="H15" i="58"/>
  <c r="H11" i="58"/>
  <c r="H10" i="58"/>
  <c r="L99" i="67"/>
  <c r="K99" i="67"/>
  <c r="J99" i="67"/>
  <c r="I99" i="67"/>
  <c r="H99" i="67"/>
  <c r="BB78" i="67"/>
  <c r="BB77" i="67"/>
  <c r="BB76" i="67"/>
  <c r="BB53" i="67"/>
  <c r="BB52" i="67"/>
  <c r="BB51" i="67"/>
  <c r="BB50" i="67"/>
  <c r="BB49" i="67"/>
  <c r="BB48" i="67"/>
  <c r="BB46" i="67"/>
  <c r="BB45" i="67"/>
  <c r="BB29" i="67"/>
  <c r="BB26" i="67"/>
  <c r="BB25" i="67"/>
  <c r="BB24" i="67"/>
  <c r="BB23" i="67"/>
  <c r="BB22" i="67"/>
  <c r="BB21" i="67"/>
  <c r="N1" i="67"/>
  <c r="I30" i="58" l="1"/>
  <c r="I20" i="58"/>
  <c r="I41" i="58"/>
  <c r="I52" i="58"/>
  <c r="E107" i="72"/>
  <c r="BB38" i="67"/>
  <c r="I36" i="58"/>
  <c r="Y99" i="67"/>
  <c r="I14" i="58"/>
  <c r="I43" i="58"/>
  <c r="I54" i="58"/>
  <c r="I24" i="58"/>
  <c r="I28" i="58"/>
  <c r="M99" i="67"/>
  <c r="I29" i="58"/>
  <c r="I15" i="58"/>
  <c r="I22" i="58"/>
  <c r="I23" i="58"/>
  <c r="F97" i="67" l="1"/>
  <c r="E70" i="67"/>
  <c r="E99" i="67"/>
  <c r="L59" i="20"/>
  <c r="D26" i="57" l="1"/>
  <c r="F70" i="67"/>
  <c r="F99" i="67" s="1"/>
  <c r="C54" i="16"/>
  <c r="AZ99" i="67" l="1"/>
  <c r="BB91" i="67" l="1"/>
  <c r="J84" i="12" l="1"/>
  <c r="I84" i="12"/>
  <c r="H84" i="12" l="1"/>
  <c r="G38" i="58" l="1"/>
  <c r="F34" i="58"/>
  <c r="F33" i="58"/>
  <c r="G17" i="58"/>
  <c r="G27" i="58"/>
  <c r="H70" i="58"/>
  <c r="I34" i="58" l="1"/>
  <c r="I38" i="58"/>
  <c r="I27" i="58"/>
  <c r="I17" i="58"/>
  <c r="I46" i="58"/>
  <c r="I33" i="58"/>
  <c r="I47" i="58"/>
  <c r="E30" i="57" l="1"/>
  <c r="G25" i="58" l="1"/>
  <c r="BB96" i="67"/>
  <c r="BB95" i="67"/>
  <c r="BB94" i="67"/>
  <c r="BB93" i="67"/>
  <c r="BB92" i="67"/>
  <c r="BB84" i="67"/>
  <c r="BB83" i="67"/>
  <c r="BB82" i="67"/>
  <c r="BB81" i="67"/>
  <c r="BB80" i="67"/>
  <c r="BB79" i="67"/>
  <c r="BB28" i="67"/>
  <c r="BB27" i="67"/>
  <c r="BB20" i="67"/>
  <c r="BB19" i="67"/>
  <c r="BB18" i="67"/>
  <c r="BB17" i="67"/>
  <c r="BB16" i="67"/>
  <c r="BB15" i="67"/>
  <c r="BB14" i="67"/>
  <c r="BB13" i="67"/>
  <c r="BB70" i="67" l="1"/>
  <c r="I25" i="58"/>
  <c r="M84" i="12" l="1"/>
  <c r="G11" i="58" l="1"/>
  <c r="G12" i="58" l="1"/>
  <c r="G13" i="58"/>
  <c r="C99" i="67" l="1"/>
  <c r="I13" i="58" l="1"/>
  <c r="I12" i="58"/>
  <c r="I11" i="58"/>
  <c r="F48" i="58"/>
  <c r="F49" i="58"/>
  <c r="I49" i="58" l="1"/>
  <c r="I48" i="58"/>
  <c r="F70" i="58"/>
  <c r="G107" i="72" l="1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7" i="20"/>
  <c r="L16" i="20"/>
  <c r="L15" i="20"/>
  <c r="L14" i="20"/>
  <c r="L13" i="20"/>
  <c r="L12" i="20"/>
  <c r="L11" i="20"/>
  <c r="L10" i="20"/>
  <c r="K60" i="20"/>
  <c r="D22" i="57" l="1"/>
  <c r="D23" i="57"/>
  <c r="D20" i="57"/>
  <c r="L60" i="20"/>
  <c r="C107" i="72" l="1"/>
  <c r="B19" i="16" l="1"/>
  <c r="B37" i="16"/>
  <c r="B30" i="16"/>
  <c r="B18" i="16"/>
  <c r="C6" i="63" l="1"/>
  <c r="AK1" i="67" l="1"/>
  <c r="B172" i="65"/>
  <c r="B122" i="65"/>
  <c r="C109" i="65"/>
  <c r="B75" i="65"/>
  <c r="E62" i="65" l="1"/>
  <c r="G62" i="65" s="1"/>
  <c r="S1" i="67"/>
  <c r="AJ1" i="67"/>
  <c r="AI1" i="67"/>
  <c r="U1" i="67"/>
  <c r="AH1" i="67"/>
  <c r="AG1" i="67"/>
  <c r="AF1" i="67"/>
  <c r="AD1" i="67"/>
  <c r="AC1" i="67"/>
  <c r="AB1" i="67"/>
  <c r="X1" i="67"/>
  <c r="T1" i="67"/>
  <c r="P1" i="67"/>
  <c r="M1" i="67"/>
  <c r="L1" i="67"/>
  <c r="K1" i="67"/>
  <c r="G1" i="67"/>
  <c r="B29" i="65"/>
  <c r="D159" i="65" l="1"/>
  <c r="D109" i="65"/>
  <c r="H109" i="65" s="1"/>
  <c r="C63" i="65"/>
  <c r="D63" i="65" s="1"/>
  <c r="H63" i="65" s="1"/>
  <c r="D16" i="65"/>
  <c r="H159" i="65" l="1"/>
  <c r="E159" i="65"/>
  <c r="G159" i="65" s="1"/>
  <c r="C110" i="65"/>
  <c r="E109" i="65"/>
  <c r="H16" i="65"/>
  <c r="E16" i="65"/>
  <c r="C160" i="65" l="1"/>
  <c r="C17" i="65"/>
  <c r="G109" i="65"/>
  <c r="G16" i="65"/>
  <c r="D160" i="65" l="1"/>
  <c r="D110" i="65"/>
  <c r="H110" i="65" s="1"/>
  <c r="E63" i="65"/>
  <c r="D17" i="65"/>
  <c r="H160" i="65" l="1"/>
  <c r="E160" i="65"/>
  <c r="E17" i="65"/>
  <c r="G17" i="65" s="1"/>
  <c r="H17" i="65"/>
  <c r="C64" i="65"/>
  <c r="C161" i="65"/>
  <c r="C111" i="65"/>
  <c r="E110" i="65"/>
  <c r="G63" i="65"/>
  <c r="C18" i="65" l="1"/>
  <c r="G160" i="65"/>
  <c r="G110" i="65"/>
  <c r="D64" i="65"/>
  <c r="H64" i="65" s="1"/>
  <c r="D18" i="65"/>
  <c r="H18" i="65" l="1"/>
  <c r="D161" i="65"/>
  <c r="D111" i="65"/>
  <c r="H111" i="65" s="1"/>
  <c r="C65" i="65"/>
  <c r="E64" i="65"/>
  <c r="C19" i="65"/>
  <c r="E18" i="65"/>
  <c r="H161" i="65" l="1"/>
  <c r="E161" i="65"/>
  <c r="C162" i="65"/>
  <c r="C112" i="65"/>
  <c r="E111" i="65"/>
  <c r="G64" i="65"/>
  <c r="G18" i="65"/>
  <c r="G161" i="65" l="1"/>
  <c r="G111" i="65"/>
  <c r="D65" i="65"/>
  <c r="H65" i="65" s="1"/>
  <c r="D19" i="65"/>
  <c r="H19" i="65" s="1"/>
  <c r="C20" i="65" s="1"/>
  <c r="E65" i="65" l="1"/>
  <c r="D162" i="65"/>
  <c r="D112" i="65"/>
  <c r="H112" i="65" s="1"/>
  <c r="G65" i="65"/>
  <c r="C66" i="65"/>
  <c r="D66" i="65" s="1"/>
  <c r="H66" i="65" s="1"/>
  <c r="E19" i="65"/>
  <c r="E112" i="65" l="1"/>
  <c r="E162" i="65"/>
  <c r="H162" i="65"/>
  <c r="C163" i="65" s="1"/>
  <c r="G162" i="65"/>
  <c r="G112" i="65"/>
  <c r="C113" i="65"/>
  <c r="G19" i="65"/>
  <c r="D20" i="65" l="1"/>
  <c r="H20" i="65" l="1"/>
  <c r="E66" i="65"/>
  <c r="D163" i="65"/>
  <c r="D113" i="65"/>
  <c r="H113" i="65" s="1"/>
  <c r="G66" i="65"/>
  <c r="C67" i="65"/>
  <c r="C21" i="65"/>
  <c r="E20" i="65"/>
  <c r="C114" i="65" l="1"/>
  <c r="E113" i="65"/>
  <c r="E163" i="65"/>
  <c r="H163" i="65"/>
  <c r="C164" i="65" s="1"/>
  <c r="G163" i="65"/>
  <c r="G113" i="65"/>
  <c r="G20" i="65"/>
  <c r="D67" i="65" l="1"/>
  <c r="H67" i="65" s="1"/>
  <c r="D21" i="65"/>
  <c r="H21" i="65" l="1"/>
  <c r="D164" i="65"/>
  <c r="D114" i="65"/>
  <c r="H114" i="65" s="1"/>
  <c r="E67" i="65"/>
  <c r="G67" i="65" s="1"/>
  <c r="E21" i="65"/>
  <c r="G21" i="65" s="1"/>
  <c r="C22" i="65" l="1"/>
  <c r="C115" i="65"/>
  <c r="C68" i="65"/>
  <c r="D68" i="65" s="1"/>
  <c r="H68" i="65" s="1"/>
  <c r="H164" i="65"/>
  <c r="C165" i="65" s="1"/>
  <c r="E164" i="65"/>
  <c r="G164" i="65" s="1"/>
  <c r="E114" i="65"/>
  <c r="G114" i="65" s="1"/>
  <c r="D22" i="65"/>
  <c r="H22" i="65" l="1"/>
  <c r="D115" i="65"/>
  <c r="H115" i="65" s="1"/>
  <c r="D165" i="65"/>
  <c r="H165" i="65" s="1"/>
  <c r="E68" i="65"/>
  <c r="G68" i="65" s="1"/>
  <c r="E22" i="65"/>
  <c r="G22" i="65" s="1"/>
  <c r="C23" i="65" l="1"/>
  <c r="D23" i="65" s="1"/>
  <c r="C69" i="65"/>
  <c r="C166" i="65"/>
  <c r="E165" i="65"/>
  <c r="G165" i="65" s="1"/>
  <c r="E115" i="65"/>
  <c r="G115" i="65" s="1"/>
  <c r="D69" i="65"/>
  <c r="H69" i="65" s="1"/>
  <c r="H23" i="65" l="1"/>
  <c r="C116" i="65"/>
  <c r="D166" i="65"/>
  <c r="D116" i="65"/>
  <c r="H116" i="65" s="1"/>
  <c r="E69" i="65"/>
  <c r="G69" i="65" s="1"/>
  <c r="E23" i="65"/>
  <c r="G23" i="65" s="1"/>
  <c r="C24" i="65" l="1"/>
  <c r="C70" i="65"/>
  <c r="H166" i="65"/>
  <c r="C167" i="65" s="1"/>
  <c r="E166" i="65"/>
  <c r="G166" i="65" s="1"/>
  <c r="E116" i="65"/>
  <c r="G116" i="65" s="1"/>
  <c r="D70" i="65"/>
  <c r="H70" i="65" s="1"/>
  <c r="D24" i="65" l="1"/>
  <c r="C117" i="65"/>
  <c r="D117" i="65" s="1"/>
  <c r="H117" i="65" s="1"/>
  <c r="D167" i="65"/>
  <c r="H167" i="65" s="1"/>
  <c r="E70" i="65"/>
  <c r="G70" i="65" s="1"/>
  <c r="E24" i="65" l="1"/>
  <c r="G24" i="65" s="1"/>
  <c r="H24" i="65"/>
  <c r="C25" i="65" s="1"/>
  <c r="D25" i="65" s="1"/>
  <c r="C71" i="65"/>
  <c r="D71" i="65" s="1"/>
  <c r="H71" i="65" s="1"/>
  <c r="C168" i="65"/>
  <c r="E167" i="65"/>
  <c r="G167" i="65" s="1"/>
  <c r="E117" i="65"/>
  <c r="G117" i="65" s="1"/>
  <c r="H25" i="65" l="1"/>
  <c r="C118" i="65"/>
  <c r="D168" i="65"/>
  <c r="D118" i="65"/>
  <c r="H118" i="65" s="1"/>
  <c r="E71" i="65"/>
  <c r="G71" i="65" s="1"/>
  <c r="E25" i="65"/>
  <c r="G25" i="65" s="1"/>
  <c r="C26" i="65" l="1"/>
  <c r="C72" i="65"/>
  <c r="H168" i="65"/>
  <c r="E168" i="65"/>
  <c r="G168" i="65" s="1"/>
  <c r="E118" i="65"/>
  <c r="G118" i="65" s="1"/>
  <c r="D72" i="65"/>
  <c r="H72" i="65" s="1"/>
  <c r="D26" i="65"/>
  <c r="H26" i="65" l="1"/>
  <c r="C119" i="65"/>
  <c r="C169" i="65"/>
  <c r="D169" i="65" s="1"/>
  <c r="E72" i="65"/>
  <c r="G72" i="65" s="1"/>
  <c r="E26" i="65"/>
  <c r="G26" i="65" s="1"/>
  <c r="D119" i="65" l="1"/>
  <c r="C27" i="65"/>
  <c r="C73" i="65"/>
  <c r="C75" i="65" s="1"/>
  <c r="H169" i="65"/>
  <c r="E169" i="65"/>
  <c r="G169" i="65" s="1"/>
  <c r="E119" i="65"/>
  <c r="G119" i="65" s="1"/>
  <c r="D73" i="65"/>
  <c r="J60" i="20"/>
  <c r="I60" i="20"/>
  <c r="G60" i="20"/>
  <c r="H7" i="63"/>
  <c r="H5" i="63"/>
  <c r="H4" i="63"/>
  <c r="H3" i="63"/>
  <c r="G7" i="63"/>
  <c r="G5" i="63"/>
  <c r="G4" i="63"/>
  <c r="E6" i="63"/>
  <c r="E5" i="63"/>
  <c r="E4" i="63"/>
  <c r="M33" i="61"/>
  <c r="N33" i="61"/>
  <c r="O33" i="61"/>
  <c r="P33" i="61"/>
  <c r="Q33" i="61"/>
  <c r="L33" i="61"/>
  <c r="C16" i="61"/>
  <c r="D27" i="65" l="1"/>
  <c r="C29" i="65"/>
  <c r="H119" i="65"/>
  <c r="E27" i="65"/>
  <c r="E29" i="65" s="1"/>
  <c r="H27" i="65"/>
  <c r="E73" i="65"/>
  <c r="G73" i="65" s="1"/>
  <c r="G75" i="65" s="1"/>
  <c r="H73" i="65"/>
  <c r="C120" i="65"/>
  <c r="C122" i="65" s="1"/>
  <c r="C170" i="65"/>
  <c r="D170" i="65" s="1"/>
  <c r="D5" i="63"/>
  <c r="C3" i="63"/>
  <c r="D75" i="65"/>
  <c r="D29" i="65"/>
  <c r="C4" i="63"/>
  <c r="H10" i="63"/>
  <c r="I7" i="63"/>
  <c r="I10" i="63" s="1"/>
  <c r="J7" i="63"/>
  <c r="J10" i="63" s="1"/>
  <c r="G3" i="63"/>
  <c r="D6" i="63"/>
  <c r="K6" i="63" s="1"/>
  <c r="D4" i="63"/>
  <c r="D3" i="63"/>
  <c r="C7" i="63"/>
  <c r="C5" i="63"/>
  <c r="H27" i="62"/>
  <c r="F15" i="27"/>
  <c r="D16" i="61"/>
  <c r="I16" i="61" s="1"/>
  <c r="C17" i="61" s="1"/>
  <c r="G29" i="61"/>
  <c r="F29" i="61"/>
  <c r="B29" i="61"/>
  <c r="G8" i="27"/>
  <c r="G13" i="27"/>
  <c r="G9" i="27"/>
  <c r="G10" i="27"/>
  <c r="G11" i="27"/>
  <c r="G12" i="27"/>
  <c r="G14" i="27"/>
  <c r="E75" i="65" l="1"/>
  <c r="D172" i="65"/>
  <c r="D120" i="65"/>
  <c r="H120" i="65" s="1"/>
  <c r="G27" i="65"/>
  <c r="G29" i="65" s="1"/>
  <c r="C172" i="65"/>
  <c r="C174" i="65" s="1"/>
  <c r="D21" i="57" s="1"/>
  <c r="H170" i="65"/>
  <c r="E16" i="61"/>
  <c r="H16" i="61" s="1"/>
  <c r="E170" i="65"/>
  <c r="H12" i="63"/>
  <c r="G16" i="27"/>
  <c r="C10" i="63"/>
  <c r="G10" i="63"/>
  <c r="G15" i="27"/>
  <c r="D10" i="63"/>
  <c r="K4" i="63"/>
  <c r="E120" i="65" l="1"/>
  <c r="G120" i="65" s="1"/>
  <c r="G122" i="65" s="1"/>
  <c r="D122" i="65"/>
  <c r="D174" i="65" s="1"/>
  <c r="H30" i="59"/>
  <c r="G170" i="65"/>
  <c r="G172" i="65" s="1"/>
  <c r="E172" i="65"/>
  <c r="D17" i="61"/>
  <c r="D25" i="57" l="1"/>
  <c r="E122" i="65"/>
  <c r="H19" i="15"/>
  <c r="E174" i="65"/>
  <c r="F5" i="63"/>
  <c r="K5" i="63" s="1"/>
  <c r="I17" i="61"/>
  <c r="C18" i="61" s="1"/>
  <c r="E17" i="61"/>
  <c r="D54" i="16" l="1"/>
  <c r="F8" i="63"/>
  <c r="K8" i="63" s="1"/>
  <c r="H17" i="61"/>
  <c r="F10" i="63" l="1"/>
  <c r="D18" i="61"/>
  <c r="I18" i="61" l="1"/>
  <c r="C19" i="61" s="1"/>
  <c r="E18" i="61"/>
  <c r="E9" i="63" l="1"/>
  <c r="K9" i="63" s="1"/>
  <c r="H18" i="61"/>
  <c r="E7" i="63" l="1"/>
  <c r="D19" i="61"/>
  <c r="E19" i="61" s="1"/>
  <c r="K7" i="63" l="1"/>
  <c r="H19" i="61"/>
  <c r="I19" i="61"/>
  <c r="C20" i="61" s="1"/>
  <c r="D20" i="61" l="1"/>
  <c r="E20" i="61" s="1"/>
  <c r="H20" i="61" l="1"/>
  <c r="I20" i="61"/>
  <c r="C21" i="61" s="1"/>
  <c r="D21" i="61" l="1"/>
  <c r="E21" i="61" s="1"/>
  <c r="H21" i="61" l="1"/>
  <c r="I21" i="61"/>
  <c r="C22" i="61" s="1"/>
  <c r="D22" i="61" l="1"/>
  <c r="I22" i="61" s="1"/>
  <c r="C23" i="61" s="1"/>
  <c r="E22" i="61" l="1"/>
  <c r="H22" i="61" s="1"/>
  <c r="D23" i="61" l="1"/>
  <c r="I23" i="61" s="1"/>
  <c r="C24" i="61" s="1"/>
  <c r="E23" i="61" l="1"/>
  <c r="H23" i="61" s="1"/>
  <c r="D24" i="61" l="1"/>
  <c r="I24" i="61" s="1"/>
  <c r="C25" i="61" s="1"/>
  <c r="E24" i="61" l="1"/>
  <c r="H24" i="61" s="1"/>
  <c r="D25" i="61" l="1"/>
  <c r="I25" i="61" s="1"/>
  <c r="C26" i="61" s="1"/>
  <c r="E25" i="61" l="1"/>
  <c r="H25" i="61" s="1"/>
  <c r="D26" i="61" l="1"/>
  <c r="I26" i="61" s="1"/>
  <c r="C27" i="61" s="1"/>
  <c r="E26" i="61" l="1"/>
  <c r="H26" i="61" s="1"/>
  <c r="D27" i="61" l="1"/>
  <c r="E27" i="61" s="1"/>
  <c r="C29" i="61"/>
  <c r="H27" i="61" l="1"/>
  <c r="H29" i="61" s="1"/>
  <c r="E29" i="61"/>
  <c r="D29" i="61"/>
  <c r="I27" i="61"/>
  <c r="G99" i="67"/>
  <c r="BB12" i="67"/>
  <c r="BB99" i="67" l="1"/>
  <c r="BB7" i="67"/>
  <c r="G10" i="58"/>
  <c r="D107" i="72" l="1"/>
  <c r="I107" i="72" s="1"/>
  <c r="D19" i="57"/>
  <c r="I10" i="58"/>
  <c r="I70" i="58" s="1"/>
  <c r="G70" i="58"/>
  <c r="D27" i="57" l="1"/>
  <c r="E3" i="63"/>
  <c r="E19" i="57" l="1"/>
  <c r="E24" i="57"/>
  <c r="E27" i="57"/>
  <c r="E26" i="57"/>
  <c r="E23" i="57"/>
  <c r="E22" i="57"/>
  <c r="E20" i="57"/>
  <c r="E25" i="57"/>
  <c r="E21" i="57"/>
  <c r="E10" i="63"/>
  <c r="K3" i="63"/>
  <c r="E12" i="63" l="1"/>
  <c r="K10" i="63"/>
  <c r="H54" i="16" l="1"/>
  <c r="J54" i="16" s="1"/>
  <c r="E8" i="57" l="1"/>
  <c r="E15" i="57"/>
  <c r="E12" i="57"/>
  <c r="E10" i="57"/>
  <c r="E11" i="57"/>
  <c r="E14" i="57"/>
  <c r="E6" i="57"/>
  <c r="E13" i="57"/>
  <c r="E9" i="57"/>
  <c r="E7" i="57"/>
</calcChain>
</file>

<file path=xl/sharedStrings.xml><?xml version="1.0" encoding="utf-8"?>
<sst xmlns="http://schemas.openxmlformats.org/spreadsheetml/2006/main" count="1744" uniqueCount="593">
  <si>
    <t>ESTRUCTURA PRESUPUESTARIA</t>
  </si>
  <si>
    <t>1. ESTRUCTURA PRESUPUESTARIA APROBADA</t>
  </si>
  <si>
    <t>2. NOMINA DE SALARIOS</t>
  </si>
  <si>
    <t>3. PLAN DE COMPRAS (BIENES Y SERVICIOS)</t>
  </si>
  <si>
    <t>(En Dolares de los Estados Unidos de America)</t>
  </si>
  <si>
    <t>FORMULACION DEL PRESUPUESTO MUNICIPAL DE EGRESOS</t>
  </si>
  <si>
    <t>(En Dolares de los Estados Unidos de América)</t>
  </si>
  <si>
    <t>INSUMOS BASICOS:</t>
  </si>
  <si>
    <t>PRESUPUESTO MUNICIPAL DE FUNCIONAMIENTO POR ESTRUCTURA PRESUPUESTARIA</t>
  </si>
  <si>
    <t>DETALLE CONSOLIDADO DE INGRESOS POR ESPECIFICO Y FUENTE DE FINANCIAMIENTO</t>
  </si>
  <si>
    <t>11801</t>
  </si>
  <si>
    <t>De Comercio</t>
  </si>
  <si>
    <t>11802</t>
  </si>
  <si>
    <t>De Industria</t>
  </si>
  <si>
    <t>11804</t>
  </si>
  <si>
    <t>De Servicios</t>
  </si>
  <si>
    <t>12109</t>
  </si>
  <si>
    <t>Aseo Público</t>
  </si>
  <si>
    <t>Alumbrado Público</t>
  </si>
  <si>
    <t>12211</t>
  </si>
  <si>
    <t>Cotejo de Fierros</t>
  </si>
  <si>
    <t>14299</t>
  </si>
  <si>
    <t>Servicios Diversos</t>
  </si>
  <si>
    <t>15301</t>
  </si>
  <si>
    <t>Multa por Mora de Impuestos</t>
  </si>
  <si>
    <t>Intereses por Mora de Impuestos</t>
  </si>
  <si>
    <t>15302</t>
  </si>
  <si>
    <t>16201</t>
  </si>
  <si>
    <t>22201</t>
  </si>
  <si>
    <t>51101</t>
  </si>
  <si>
    <t>Sueldos</t>
  </si>
  <si>
    <t>Aguinaldos</t>
  </si>
  <si>
    <t>Por Remuneraciones Permanentes</t>
  </si>
  <si>
    <t>Productos Alimenticios para Personas</t>
  </si>
  <si>
    <t>Productos de papel y Carton</t>
  </si>
  <si>
    <t>Combustibles y Lubricantes</t>
  </si>
  <si>
    <t>Materiales de Oficina</t>
  </si>
  <si>
    <t>Servicios de Energia Electrica</t>
  </si>
  <si>
    <t>Servicios de Agua</t>
  </si>
  <si>
    <t>Servicios de Telecomunicaciones</t>
  </si>
  <si>
    <t>Miner. Metalicos y Prod. Der.</t>
  </si>
  <si>
    <t>Miner. No Metalicos y Prod. Der.</t>
  </si>
  <si>
    <t>01</t>
  </si>
  <si>
    <t>2</t>
  </si>
  <si>
    <t>1</t>
  </si>
  <si>
    <t>110</t>
  </si>
  <si>
    <t>03</t>
  </si>
  <si>
    <t>111</t>
  </si>
  <si>
    <t>FUENTE O SUBFUENTE DE FINANCIAMIENTO: Recursos Propios</t>
  </si>
  <si>
    <t>000</t>
  </si>
  <si>
    <t>05</t>
  </si>
  <si>
    <t>Vialidades</t>
  </si>
  <si>
    <t>12111</t>
  </si>
  <si>
    <t>Cementerios Municipales</t>
  </si>
  <si>
    <t>12114</t>
  </si>
  <si>
    <t>Fiestas Patronales</t>
  </si>
  <si>
    <t>12117</t>
  </si>
  <si>
    <t>Pavimentacion</t>
  </si>
  <si>
    <t>12118</t>
  </si>
  <si>
    <t>Postes, Torres y Antenas</t>
  </si>
  <si>
    <t>12119</t>
  </si>
  <si>
    <t>Rastro y Tiangue</t>
  </si>
  <si>
    <t>15703</t>
  </si>
  <si>
    <t>Rentabilidad de cuentas bancarias</t>
  </si>
  <si>
    <t>15799</t>
  </si>
  <si>
    <t>Ingresos Diversos</t>
  </si>
  <si>
    <t>FISDL/PFGL</t>
  </si>
  <si>
    <t>55302</t>
  </si>
  <si>
    <t>Dietas</t>
  </si>
  <si>
    <t>Transportes, Fletes y mantenimientos</t>
  </si>
  <si>
    <t>Servicios de Publicidad</t>
  </si>
  <si>
    <t>Servicios Generales y arrendamientos div</t>
  </si>
  <si>
    <t>Servicios Juridicos</t>
  </si>
  <si>
    <t>Materiales Informaticos</t>
  </si>
  <si>
    <t>Atenciones oficiales</t>
  </si>
  <si>
    <t>TOTAL FONDOS PROPIOS</t>
  </si>
  <si>
    <t>Especies Municipales Diversas</t>
  </si>
  <si>
    <t>Atenciones Oficiales</t>
  </si>
  <si>
    <t>Servicios de Contabilidad y Auditoria</t>
  </si>
  <si>
    <t>Derechos</t>
  </si>
  <si>
    <t>Comisiones y Gastos bancarios</t>
  </si>
  <si>
    <t>Multas y costas judiciales</t>
  </si>
  <si>
    <t>Transportes Fletes y almacenamientos</t>
  </si>
  <si>
    <t>32102</t>
  </si>
  <si>
    <t>Cuentas por cobrar de años anteriores</t>
  </si>
  <si>
    <t>0301</t>
  </si>
  <si>
    <t>0501</t>
  </si>
  <si>
    <t>Línea de Trabajo</t>
  </si>
  <si>
    <t>Nombre</t>
  </si>
  <si>
    <t>Cargo o Puesto</t>
  </si>
  <si>
    <t>Sistema de Remuneración</t>
  </si>
  <si>
    <t>Salarios</t>
  </si>
  <si>
    <t>Mesual</t>
  </si>
  <si>
    <t>Anual</t>
  </si>
  <si>
    <t>0101</t>
  </si>
  <si>
    <t>Sub-Total Línea de Trabajo 0101</t>
  </si>
  <si>
    <t>CONTRATOS</t>
  </si>
  <si>
    <t>Materiales Electricos</t>
  </si>
  <si>
    <t>15314</t>
  </si>
  <si>
    <t>Otras multas municipales</t>
  </si>
  <si>
    <t>Primas y gastos de seguro de personas</t>
  </si>
  <si>
    <t>4</t>
  </si>
  <si>
    <t>0302</t>
  </si>
  <si>
    <t>CONCEPTO</t>
  </si>
  <si>
    <t>21</t>
  </si>
  <si>
    <t>GASTOS CORRIENTES</t>
  </si>
  <si>
    <t>22</t>
  </si>
  <si>
    <t>GASTOS DE CAPITAL</t>
  </si>
  <si>
    <t>23</t>
  </si>
  <si>
    <t>APLICACIONES FINANCIERAS</t>
  </si>
  <si>
    <t>12210</t>
  </si>
  <si>
    <t xml:space="preserve"> Objeto Específico</t>
  </si>
  <si>
    <t>DENOMINACION</t>
  </si>
  <si>
    <t xml:space="preserve"> FODES</t>
  </si>
  <si>
    <t xml:space="preserve"> Fondo General</t>
  </si>
  <si>
    <t>OTROS</t>
  </si>
  <si>
    <t>Fondos Propios</t>
  </si>
  <si>
    <t xml:space="preserve"> T O T A L  </t>
  </si>
  <si>
    <t>Funcionamiento 25%</t>
  </si>
  <si>
    <t>Inversión 75%</t>
  </si>
  <si>
    <t>11808</t>
  </si>
  <si>
    <t>Centros de Enseñanza</t>
  </si>
  <si>
    <t>11810</t>
  </si>
  <si>
    <t>11817</t>
  </si>
  <si>
    <t>Hoteles, Moteles y Similares</t>
  </si>
  <si>
    <t>Vallas Publicitarias</t>
  </si>
  <si>
    <t>12112</t>
  </si>
  <si>
    <t>Desechos</t>
  </si>
  <si>
    <t>12115</t>
  </si>
  <si>
    <t>Mercados</t>
  </si>
  <si>
    <t>Permisos y Licencias Municipales</t>
  </si>
  <si>
    <t>14201</t>
  </si>
  <si>
    <t>Servicios Básicos</t>
  </si>
  <si>
    <t>De Empresas Públicas Financieras</t>
  </si>
  <si>
    <t>Linea de Trabajo</t>
  </si>
  <si>
    <t>AREA DE GESTIÓN</t>
  </si>
  <si>
    <t>1 - CONDUCCION ADMINISTRATIVA</t>
  </si>
  <si>
    <t>3 - DESARROLLO SOCIAL</t>
  </si>
  <si>
    <t>SERVICIO DE LA DEUDA MUNICIPAL</t>
  </si>
  <si>
    <t>5- DEUDA PUBICA</t>
  </si>
  <si>
    <t>CLASIFICACION ECONOMICA DEL GASTO</t>
  </si>
  <si>
    <t>FUENTES DE FINANCIAM.</t>
  </si>
  <si>
    <t>1 FONDOS GENERAL</t>
  </si>
  <si>
    <t>2 FONDOS PROPIOS</t>
  </si>
  <si>
    <t>5 DONACIONES</t>
  </si>
  <si>
    <t>RUBRO DE AGRUPACION</t>
  </si>
  <si>
    <t>MONTO PRESUPUESTADO</t>
  </si>
  <si>
    <t>IMPUESTOS</t>
  </si>
  <si>
    <t>TASAS Y DERECHOS</t>
  </si>
  <si>
    <t>VENTA DE BIENES Y SERVICIOS</t>
  </si>
  <si>
    <t>INGRESOS FINANCIEROS Y OTROS</t>
  </si>
  <si>
    <t>TRANSFERENCIAS DE CAPITAL</t>
  </si>
  <si>
    <t>TRANSFERENCIAS CORRIENTES</t>
  </si>
  <si>
    <t>SALDO DE AÑOS ANTERIORES</t>
  </si>
  <si>
    <t>TOTAL INGRESOS</t>
  </si>
  <si>
    <t>TOTAL EGRESOS</t>
  </si>
  <si>
    <t>REMUNERACIONES</t>
  </si>
  <si>
    <t>ADQUISICION DE BIENES Y SERVICIOS</t>
  </si>
  <si>
    <t>GASTOS FINANCIEROS Y OTROS</t>
  </si>
  <si>
    <t>AMORTIZACION DE ENDEUDAMIENTO PUBLICO</t>
  </si>
  <si>
    <t>CUENTAS POR PAGAR DE AÑOS ANTERIORES.</t>
  </si>
  <si>
    <t xml:space="preserve"> Area de Gestión</t>
  </si>
  <si>
    <t xml:space="preserve"> Unidd Presupuestaria</t>
  </si>
  <si>
    <t xml:space="preserve"> Linea de Trabajo</t>
  </si>
  <si>
    <t xml:space="preserve"> Fuente de Financiamiento</t>
  </si>
  <si>
    <t xml:space="preserve"> Subfuente de Financiamiento</t>
  </si>
  <si>
    <t>Objeto Específico</t>
  </si>
  <si>
    <t>DENOMINACIÓN</t>
  </si>
  <si>
    <t>FONDOS 75%</t>
  </si>
  <si>
    <t>Fuente de Financiamiento</t>
  </si>
  <si>
    <t xml:space="preserve"> DENOMINACIÓN</t>
  </si>
  <si>
    <t xml:space="preserve"> MONTO</t>
  </si>
  <si>
    <t>Subfuente de Financiamiento</t>
  </si>
  <si>
    <t>Cálculo de intereses sobre saldo y distribución de cuota fija por prestamo bancario</t>
  </si>
  <si>
    <t xml:space="preserve">Capital </t>
  </si>
  <si>
    <t>$</t>
  </si>
  <si>
    <t>Saldo Inic</t>
  </si>
  <si>
    <t>Tasa de ints</t>
  </si>
  <si>
    <t>Comisión ISDEM</t>
  </si>
  <si>
    <t>Mensual</t>
  </si>
  <si>
    <t xml:space="preserve">Cuota fija </t>
  </si>
  <si>
    <t>Prestamo</t>
  </si>
  <si>
    <t>Retención ISDEM</t>
  </si>
  <si>
    <t>Caja de Crédito</t>
  </si>
  <si>
    <t xml:space="preserve">Cuota Fija </t>
  </si>
  <si>
    <t>Comisión por</t>
  </si>
  <si>
    <t xml:space="preserve">Otro </t>
  </si>
  <si>
    <t xml:space="preserve">Saldo Capital </t>
  </si>
  <si>
    <t xml:space="preserve">FECHA </t>
  </si>
  <si>
    <t xml:space="preserve">DIAS </t>
  </si>
  <si>
    <t xml:space="preserve">CAPITAL </t>
  </si>
  <si>
    <t>de Préstamo</t>
  </si>
  <si>
    <t xml:space="preserve">Ser Garante </t>
  </si>
  <si>
    <t>Descuento</t>
  </si>
  <si>
    <t>de Prestamo</t>
  </si>
  <si>
    <t>Departamento de Chalatenango</t>
  </si>
  <si>
    <t>INTS. 7.5%</t>
  </si>
  <si>
    <t>Total por Año</t>
  </si>
  <si>
    <t>Salarios por Jornal</t>
  </si>
  <si>
    <t>Productos Textiles y Vestuarios</t>
  </si>
  <si>
    <t>Productos de cuero y Caucho</t>
  </si>
  <si>
    <t>Productos Quimicos</t>
  </si>
  <si>
    <t>Llantas y Neumaticos</t>
  </si>
  <si>
    <t>Minerales no Metalicos y Prod. Derivados</t>
  </si>
  <si>
    <t>Minerales Metalicos y Prod. Derivados</t>
  </si>
  <si>
    <t>Herramientas, Rep. y Accesorios</t>
  </si>
  <si>
    <t>Bienes de Uso y Consumo Diversos</t>
  </si>
  <si>
    <t>Mant.  Reparaciones de Bienes Muebles</t>
  </si>
  <si>
    <t>Mant. Reparaciones de Vehiculos</t>
  </si>
  <si>
    <t>Mant. Reparaciones de Bienes Inmuebles</t>
  </si>
  <si>
    <t>Servicios de Alimentación</t>
  </si>
  <si>
    <t>Comisiones y Gastos Bancarios</t>
  </si>
  <si>
    <t>Multas y Costas Procesales</t>
  </si>
  <si>
    <t>Bienes Muebles Diversos</t>
  </si>
  <si>
    <t>Mobiliarios</t>
  </si>
  <si>
    <t>Remuneraciones Diversas</t>
  </si>
  <si>
    <t>51202</t>
  </si>
  <si>
    <t>PRESUPUESTO MUNICIPAL DE EGRESOS</t>
  </si>
  <si>
    <t>PRESUPUESTO MUNICIPAL DE INVERSION POR ESTRUCTURA PRESUPUESTARIA</t>
  </si>
  <si>
    <t>Productos Agropecuarios y Forestales</t>
  </si>
  <si>
    <t>Productos de Cuero y Caucho</t>
  </si>
  <si>
    <t>Servicios de públicidad</t>
  </si>
  <si>
    <t>Impresiones, Publicaciones y Reproducc.</t>
  </si>
  <si>
    <t>Arrendamiento de Bienes Muebles</t>
  </si>
  <si>
    <t>Servicios Generales y Arrendamientos Diversos</t>
  </si>
  <si>
    <t>Servicios de Capacitación</t>
  </si>
  <si>
    <t>Estudios e Investigaciones</t>
  </si>
  <si>
    <t>Consultorias, Estudios e Investigaciones</t>
  </si>
  <si>
    <t>Deposito de Desechos</t>
  </si>
  <si>
    <t>Moviliarios</t>
  </si>
  <si>
    <t>Maquinarias y Equipos</t>
  </si>
  <si>
    <t>Proy. Programas de Inversión Div.</t>
  </si>
  <si>
    <t>De Producción de Bienes y Servicios</t>
  </si>
  <si>
    <t>Supervisión de Infraestructura</t>
  </si>
  <si>
    <t>Obras de Infraestrutura Diversas</t>
  </si>
  <si>
    <t>FUENTE O SUBFUENTE DE FINANCIAMIENTO: PRESTAMOS INTERNOS</t>
  </si>
  <si>
    <t>Bienes de Consumo DiversoS</t>
  </si>
  <si>
    <t>112</t>
  </si>
  <si>
    <t>POR RUBROS</t>
  </si>
  <si>
    <t>FODES 25%</t>
  </si>
  <si>
    <t xml:space="preserve">DEUDA </t>
  </si>
  <si>
    <t>FODES 75%</t>
  </si>
  <si>
    <t>PRESTAMO</t>
  </si>
  <si>
    <t>DONACION</t>
  </si>
  <si>
    <t>TOTALES</t>
  </si>
  <si>
    <t>32101</t>
  </si>
  <si>
    <t>Saldo inicial en Caja</t>
  </si>
  <si>
    <t>32201</t>
  </si>
  <si>
    <t>ALCALDIA MUNICIPAL DE SAN JOSE CANCASQUE</t>
  </si>
  <si>
    <t>31308</t>
  </si>
  <si>
    <t>De Empresas Privadas Financieras</t>
  </si>
  <si>
    <t>Saldo Inicial en Bancos</t>
  </si>
  <si>
    <t>Transfer. Corrientes del Sector Publico</t>
  </si>
  <si>
    <t>Por Prestación de Servicios en el Pais</t>
  </si>
  <si>
    <t>Viaticos por comisión Interna</t>
  </si>
  <si>
    <t>A Personas Naturales</t>
  </si>
  <si>
    <t>Herramientas, Repuestos y Acces.</t>
  </si>
  <si>
    <t>Mtto. Reparación de Bienes</t>
  </si>
  <si>
    <t>Mtto. Reparación de Vehiculos</t>
  </si>
  <si>
    <t>Mtto. Reparación de Bienes Muebles</t>
  </si>
  <si>
    <t>Pasajes y Víaticos</t>
  </si>
  <si>
    <t>Bienes de Uso y Consumo Diverso</t>
  </si>
  <si>
    <t>Gastos Diversos</t>
  </si>
  <si>
    <t>55308</t>
  </si>
  <si>
    <t>71308</t>
  </si>
  <si>
    <t>De Empresas Privadas Finacieras</t>
  </si>
  <si>
    <t>51901</t>
  </si>
  <si>
    <t>Honorarios</t>
  </si>
  <si>
    <t>FUENTE O SUBFUENTE DE FINANCIAMIENTO: FONDO GENERAL, FISDL/KFWV</t>
  </si>
  <si>
    <t>ALCALDIA MUNICIPAL DE SAN JOSE CANCASQUE, CHALATENANGO</t>
  </si>
  <si>
    <t>PROYECCION  ANUAL DE DIETAS 2013</t>
  </si>
  <si>
    <t>FUENTE O SUBFUENTE DE FINANCIAMIENTO: FODES 25% FUNCIONAMIENTO</t>
  </si>
  <si>
    <t>Ejercicio 2014</t>
  </si>
  <si>
    <t>CAJA DE CREDITO DE ZACATECOLUCA</t>
  </si>
  <si>
    <t>Fecha de Vencimiento</t>
  </si>
  <si>
    <t>Fecha de Contrato</t>
  </si>
  <si>
    <t>Total Cuota</t>
  </si>
  <si>
    <t xml:space="preserve">DISPONIBILIDADES INICIALES </t>
  </si>
  <si>
    <t>CUENTA</t>
  </si>
  <si>
    <t>FISDL/KFW</t>
  </si>
  <si>
    <t>Fondo Municipal</t>
  </si>
  <si>
    <t xml:space="preserve">FODES 5% Preinversión </t>
  </si>
  <si>
    <t>FODES 75% Ahorro</t>
  </si>
  <si>
    <t>Cta Ahorro FISDL/KFW</t>
  </si>
  <si>
    <t>Cta. Ahorro inversión Prestamo</t>
  </si>
  <si>
    <t>Disposicion final Des. Solidos</t>
  </si>
  <si>
    <t>Chapoda, Limpuieza Calle y Barrios</t>
  </si>
  <si>
    <t>Apoyo al Desarrollo Educ. Utiles escolares</t>
  </si>
  <si>
    <t>Recolección, Transporte Desechos Solidos</t>
  </si>
  <si>
    <t>Adquisición de Terreno</t>
  </si>
  <si>
    <t>Mejora alumb. Publico 2013</t>
  </si>
  <si>
    <t>FISDL Procumidad KFW</t>
  </si>
  <si>
    <t>Fomento al Des. Agicola</t>
  </si>
  <si>
    <t>Caminos Vecinales</t>
  </si>
  <si>
    <t>Tramo Calle Guillenes 13</t>
  </si>
  <si>
    <t>Compra Eq.Informatico</t>
  </si>
  <si>
    <t>Apoyo al Deporte 2013</t>
  </si>
  <si>
    <t>Cap. Asistencia Tec.25648</t>
  </si>
  <si>
    <t>Gestión de Riezgos</t>
  </si>
  <si>
    <t>Des. Act. Sociales y C.</t>
  </si>
  <si>
    <t>Cosntrucc. Muro C. Conc</t>
  </si>
  <si>
    <t>FISDL/PFGL C1</t>
  </si>
  <si>
    <t>FISDL/PFGL C2</t>
  </si>
  <si>
    <t>Mej. C. Salida Ctones Guillen</t>
  </si>
  <si>
    <t>Multas e Intereses Diversos</t>
  </si>
  <si>
    <t>Pasajes al Interior</t>
  </si>
  <si>
    <t>A organismos sin fines de lucro</t>
  </si>
  <si>
    <t>TOTAL   GASTOS POR EL SERVICIO DE LA DEUDA</t>
  </si>
  <si>
    <t>Herramientas, Repuestos y Accesorios</t>
  </si>
  <si>
    <t>Mantenimiento  y Repar. de Bienes  Muebles</t>
  </si>
  <si>
    <t>Mantenimiento y  Repararación de  Vehiculos</t>
  </si>
  <si>
    <t>Servicios de Limpieza y Fumigaciones</t>
  </si>
  <si>
    <t>Becas</t>
  </si>
  <si>
    <t>FP</t>
  </si>
  <si>
    <t>4 PRESTAMOS INTERNOS</t>
  </si>
  <si>
    <t>02</t>
  </si>
  <si>
    <t>TOTAL GASTOS FONDOS PRESTAMOS</t>
  </si>
  <si>
    <t>TOTAL GASTOS FONDOS FISDL/KFW</t>
  </si>
  <si>
    <t>TOTAL GASTOS FODES INVERSION</t>
  </si>
  <si>
    <t>Baños y Lavaderos Públicos</t>
  </si>
  <si>
    <t>Multas por Registro Civil</t>
  </si>
  <si>
    <t>TOTAL</t>
  </si>
  <si>
    <t>DIRECCION Y ADMINISTRACION MUNICIPAL</t>
  </si>
  <si>
    <t>0101 DIRECCION Y ADMINISTRACION SUPERIOR</t>
  </si>
  <si>
    <t>0102 ADMINISTRACION FINANCIERA Y TRIBUTARIA</t>
  </si>
  <si>
    <t>Servicios de Energía Electrica</t>
  </si>
  <si>
    <t>Al personal de servicios permanentes</t>
  </si>
  <si>
    <t>Beneficios Adicionales</t>
  </si>
  <si>
    <t>TOTALES POR LINEA DE TRABAJO</t>
  </si>
  <si>
    <t>TOTAL FODES 25%</t>
  </si>
  <si>
    <t>ADMINISTRACION FINANCIERA Y TRIBUTARIA</t>
  </si>
  <si>
    <t>A Organismos sin fines de lucro</t>
  </si>
  <si>
    <t>Equipos Informáticos</t>
  </si>
  <si>
    <t>PRESUPUESTO MUNICIPAL SERVICIO DE LA DEUDA PUBLICA MUNICIPAL</t>
  </si>
  <si>
    <t>Total</t>
  </si>
  <si>
    <t>0102</t>
  </si>
  <si>
    <t>0201</t>
  </si>
  <si>
    <t>0202</t>
  </si>
  <si>
    <t>AMORTIZACION E INTERESES DE LA DEUDA PUBLICA MUNICIPAL</t>
  </si>
  <si>
    <t>INFRAESTRUCTURA SOCIAL</t>
  </si>
  <si>
    <t>SERVICIOS MUNICIPALES</t>
  </si>
  <si>
    <t>DIRECCION Y ADMINISTRACION SUPERIOR</t>
  </si>
  <si>
    <t>INVERSION E INFRAESTRUCTURA SOCIAL</t>
  </si>
  <si>
    <t>PROGRAMAS DE DESARROLLO SOCIAL</t>
  </si>
  <si>
    <t>Contribuciones patronales a Instit. Sector Publico</t>
  </si>
  <si>
    <t>Contrib. Patronales a institucionesl del Sector Priv.</t>
  </si>
  <si>
    <t>Servicios Energia Electrica</t>
  </si>
  <si>
    <t>INVERSIONES EN ACTIVOS FIJOS</t>
  </si>
  <si>
    <t>54303-mtto.rep.inmuebles</t>
  </si>
  <si>
    <t>deposito desechos</t>
  </si>
  <si>
    <t>matto.vehiculo</t>
  </si>
  <si>
    <t>llantas</t>
  </si>
  <si>
    <t>emergía eléctrica</t>
  </si>
  <si>
    <t>alumbrado público</t>
  </si>
  <si>
    <t>ser.publicidad</t>
  </si>
  <si>
    <t>fumigaciones</t>
  </si>
  <si>
    <t>Mantenimiento y  Rep. De Bienes Inmuebles</t>
  </si>
  <si>
    <t>prod.text.y vestuarios</t>
  </si>
  <si>
    <t>Produc.Quimicos</t>
  </si>
  <si>
    <t>Comis.Gastos Banc.</t>
  </si>
  <si>
    <t>Servicios Generales y Arrendam. Div.</t>
  </si>
  <si>
    <t xml:space="preserve">      </t>
  </si>
  <si>
    <t>Maquinaria y Equipos</t>
  </si>
  <si>
    <t>Obras de Infraestructura Diversa</t>
  </si>
  <si>
    <t xml:space="preserve">Terrenos </t>
  </si>
  <si>
    <t xml:space="preserve">Viales </t>
  </si>
  <si>
    <t xml:space="preserve">De Salud y Saneamiento Ambiental </t>
  </si>
  <si>
    <t xml:space="preserve">De Educación y Recreación </t>
  </si>
  <si>
    <t xml:space="preserve">Eléctricas y Comunicaciones </t>
  </si>
  <si>
    <t xml:space="preserve">Supervición de Infraestructura </t>
  </si>
  <si>
    <t>Estudios de Preinversión  (proy.progr.divers).</t>
  </si>
  <si>
    <t>Estudios de Preinversión (de Construcciones).</t>
  </si>
  <si>
    <t>aguinaldos</t>
  </si>
  <si>
    <t>Area de Gestion</t>
  </si>
  <si>
    <t xml:space="preserve"> Fuente de Recurso</t>
  </si>
  <si>
    <t>ALCALDIA MUNICIPAL DE ZARAGOZA</t>
  </si>
  <si>
    <t>DEPARTAMENTO DE  LA LIBERTAD</t>
  </si>
  <si>
    <t>Financieros</t>
  </si>
  <si>
    <t>0103</t>
  </si>
  <si>
    <t>UNIDADES ADMINISTRATIVAS DE APOYO</t>
  </si>
  <si>
    <t>0203</t>
  </si>
  <si>
    <t>ASEO PUBLICO</t>
  </si>
  <si>
    <t>SERVICIOS JURIDICOS</t>
  </si>
  <si>
    <t>SERVICIOS MUNICIPALES DIVERSOS</t>
  </si>
  <si>
    <t>Departamento de La Libertad</t>
  </si>
  <si>
    <t>BANCO IZALQUEÑO DE LOS TRABAJADORES</t>
  </si>
  <si>
    <t>CAJA DE CREDITO DE CONCEPCION BATRES</t>
  </si>
  <si>
    <t>CAJA DE CREDITO SANTIAGO NONUALCO</t>
  </si>
  <si>
    <t>ACACES DE R.L.</t>
  </si>
  <si>
    <t>0103 UNIDADES ADMINISTRATIVAS DE APOYO</t>
  </si>
  <si>
    <t>0203 SERVICIOS MUNICIPALES DIVERSOS</t>
  </si>
  <si>
    <t>0201 ASEO PUBLICO</t>
  </si>
  <si>
    <t>Horas Extraordinarias</t>
  </si>
  <si>
    <t>Por Prestación de Servicios en el Exterior</t>
  </si>
  <si>
    <t>Materiales de defensa y Seguridad Pública</t>
  </si>
  <si>
    <t>Servicios de Fumigaciones</t>
  </si>
  <si>
    <t>Servicios de Lavanderia y Planchado</t>
  </si>
  <si>
    <t>Arrendamientos de Bienes Muebles</t>
  </si>
  <si>
    <t>Limpieza de Calles</t>
  </si>
  <si>
    <t>Recoleccion de Desechos</t>
  </si>
  <si>
    <t>Transf. Corrientes al Sector Publico</t>
  </si>
  <si>
    <t>DEPARTAMENTO DE LA LIBERTAD</t>
  </si>
  <si>
    <t>ALCALDIA MUNICIPAL ZARAGOZA</t>
  </si>
  <si>
    <t>Libros Textos, Utiles de Enseñanza y Publicac.</t>
  </si>
  <si>
    <t>libros, utiles de enseñanza y public.</t>
  </si>
  <si>
    <t>Recoleccion y transp basura</t>
  </si>
  <si>
    <t>Recoleccion y Transporte Desechos Solidos</t>
  </si>
  <si>
    <t>ALCALDIA MUNICIPAL DE ZARAGOZA, DEPARTAMENTO DE LA LIBERTAD</t>
  </si>
  <si>
    <t>Miner.meta. y prod.deriv</t>
  </si>
  <si>
    <t>Deudas años anteriores</t>
  </si>
  <si>
    <t>de educac y recreac</t>
  </si>
  <si>
    <t>Transferencias Corrientes al Sector Púb.</t>
  </si>
  <si>
    <t>ESTRUCT. PRESUPUEST.</t>
  </si>
  <si>
    <t>Libros, Textos, Utiles de Enseñanza y Publ.</t>
  </si>
  <si>
    <t>Impresiones, publicac. y reproducciones</t>
  </si>
  <si>
    <t>Mantto. Y Rep. De Vehículos</t>
  </si>
  <si>
    <t>56304-transf.personas naturales</t>
  </si>
  <si>
    <t>Estudios de Preinversión (de Construcciones). (61501)</t>
  </si>
  <si>
    <t>Estudios de Preinversión  (proy.progr.divers). (61599)</t>
  </si>
  <si>
    <t>De Salud y Saneamiento Ambiental  (61602)</t>
  </si>
  <si>
    <t>De Educación y Recreación  (61603)</t>
  </si>
  <si>
    <t>Eléctricas y Comunicaciones  (61606)</t>
  </si>
  <si>
    <t>Supervición de Infraestructura (61608)</t>
  </si>
  <si>
    <t>Obras de Infraestructura Diversa  (11699)</t>
  </si>
  <si>
    <t>Vehículos de Transporte</t>
  </si>
  <si>
    <t>Primas y Gastos de Seguro de Bienes</t>
  </si>
  <si>
    <t>De Empresas Privadas no Financieras</t>
  </si>
  <si>
    <t>P R E S U P U E S T O   D E   I N G R E S O S</t>
  </si>
  <si>
    <t>P R E S U P U E S T O   D E   E G R E S O S</t>
  </si>
  <si>
    <t>55304</t>
  </si>
  <si>
    <t>71304</t>
  </si>
  <si>
    <t>Viaticos por comisión Externa</t>
  </si>
  <si>
    <t>Tasa de int.</t>
  </si>
  <si>
    <t>Intereses</t>
  </si>
  <si>
    <t>Capital</t>
  </si>
  <si>
    <t>AYUDA CON LAMINAS A FAMILIAS DE ESCASOS RECURSOS</t>
  </si>
  <si>
    <t>61105 veículos</t>
  </si>
  <si>
    <t>55602 seguros de bienes</t>
  </si>
  <si>
    <t>55307 intereses</t>
  </si>
  <si>
    <t>Primas y Gastos de Seguros de Bienes</t>
  </si>
  <si>
    <t>De empresas Privadas no Financieras (intereses)</t>
  </si>
  <si>
    <t>Cuentas por pagar de años anteriores</t>
  </si>
  <si>
    <t>Por Remuneraciones Permanentes ISSS</t>
  </si>
  <si>
    <t>Por Remuneraciones Permanentes AFP</t>
  </si>
  <si>
    <t>PROGRAMA DE APOYO A LA CULTURA Y EL ARTE DEL MUNICIPIO DE ZARAGOZA</t>
  </si>
  <si>
    <t>Unidad Presupuestaria</t>
  </si>
  <si>
    <t>Primas y Gastos de Seguro de Personas</t>
  </si>
  <si>
    <t>ISSS</t>
  </si>
  <si>
    <t>AFP</t>
  </si>
  <si>
    <t>61601 viales</t>
  </si>
  <si>
    <t>Preinversion</t>
  </si>
  <si>
    <t>PROGRAMA DE FOMENTO A LA EDUCACION EN EL MUN.DE ZARAGOZA</t>
  </si>
  <si>
    <t>PROGRAMA DE APOYO A LA AGRICULTURA DEL MUNICIPIO DE ZARAGOZA</t>
  </si>
  <si>
    <t>EJERCICIO 2020</t>
  </si>
  <si>
    <t>Contribuciones Especiales</t>
  </si>
  <si>
    <t>DISPONIBILIDAD ANUAL FODES 75%</t>
  </si>
  <si>
    <t>PROGRAMA DE FORTALECIMIENTO A LOS DERECHOS DE LA MUJER</t>
  </si>
  <si>
    <t>ING. POR CONTRIB. ESPECIALES</t>
  </si>
  <si>
    <t>PROYECTOS DE INFRAESTRUCTURA 75%</t>
  </si>
  <si>
    <t>CELEBRACION DIA DEL MAESTRO</t>
  </si>
  <si>
    <t>CELEBRACION DEL DIA DE LA MADRE</t>
  </si>
  <si>
    <t>CELEBRACION DE FIESTAS PATRONALES 2021</t>
  </si>
  <si>
    <t>PROGRAMA DE APOYO AL TURISMO LOCAL</t>
  </si>
  <si>
    <t>ASISTENCIA ALIMENTICIA PARA ADULTOS MAYORES DEL MUNICIPIO ZARAGOZA</t>
  </si>
  <si>
    <t>CELEBRACION DE FIESTAS NAVIDEÑAS Y COMPRA DE JUGUETES PARA LOS NIÑOS Y NIÑAS DEL MUNICIPIO DE ZARAGOZA</t>
  </si>
  <si>
    <t>CELEBRACION DEL DIA DEL ADULTO MAYOR</t>
  </si>
  <si>
    <t>RECOLECCION, TRANSPORTE Y DISPOSICION FINAL DESECHOS SOLIDOS 2021</t>
  </si>
  <si>
    <t>CELEBRACION, FIESTAS DE INDEPENDENCIA PATRIA 2021</t>
  </si>
  <si>
    <t>PROGRAMA DE PROTECCION AL MEDIO AMBIENTE Y SALUD PUBLICA DE LOS HABITANTES DE ZARAGOZA.</t>
  </si>
  <si>
    <t>PROGRAMA DE TALLERES VOCACIONALES Y CURSOS DE VERANO 2021</t>
  </si>
  <si>
    <t>CAMBIO DE PASTO SINTETICO EN CANCHAS DE FUTBOL DEL POLIDEPORTIVO DEL MUNICIPIO DE ZARAGOZA</t>
  </si>
  <si>
    <t>04</t>
  </si>
  <si>
    <t>71302</t>
  </si>
  <si>
    <t>De instituciones Descentralizadas no Financieras (cuota oip)</t>
  </si>
  <si>
    <t>De instituciones Descentralizadas no Financieras (préstamo isdem)</t>
  </si>
  <si>
    <t>0202 - SERVICIOS JURIDICOS</t>
  </si>
  <si>
    <t>ALUMBRADO PUBLICO 2021</t>
  </si>
  <si>
    <t>PROGRAMA DE APOYO A LA NIÑEZ Y LA ADOLESCENCIA DEL MUNICIPIO DE ZARAAGOZA</t>
  </si>
  <si>
    <t>PAVIMENTACION DE 200 MTS CALLE PPAL DEL ZAITE #1, ZARAGOZA./2020</t>
  </si>
  <si>
    <t>PAVIMENTACION DE 200 MTS DE CALLE LOTIFICACION EL CORRALITO/2020</t>
  </si>
  <si>
    <t>PAVIMENTACION DE 300 MTS EN COLONIA QUINTA MIRAMAR, ZARAGOZA/2020</t>
  </si>
  <si>
    <t>PAVIMENTACION DEL PASAJE #4 COL LAS MARGARITAS, ZARAGOZA. /2020</t>
  </si>
  <si>
    <t>PAVIMENTACION DEL FINAL DE LA CALLE PPAL DE LA COL ESMERALDITA#2, ZARAGOZA</t>
  </si>
  <si>
    <t>CONSTRUCCION DE ALCANTARERA CANTON EL JIOTE, ZARAGOZA</t>
  </si>
  <si>
    <t>PAVIMENTACION DE PASAJES EN CORINTO #1, ZARAGOZA.</t>
  </si>
  <si>
    <t>CONSTRUCCION DE CORDON CUNETA EN CALLE AL RIO SAN ANTONIO, CANTON EL JIOTE, ZARAGOZA.</t>
  </si>
  <si>
    <t>PAVIMENTACION DE CALLE EN COL LA FUENTE, ZARAGOZA</t>
  </si>
  <si>
    <t>CONTRAPARTIDA DEL PROYECTO CONSTRUCCION DEL CENTRO DE FUNCIONAMIENTO DEL COMITÉ MUNICIPAL DE PREVENCION Y CONVIVENCIA, ZARAGOZA/2020</t>
  </si>
  <si>
    <t>CONTRAPARTIDA DEL PROYECTO CONSTRUCCION DE CANCHA Y CASA COMUNAL EN VILLAS DE ZARAGOZA, MUNICIPIO DE ZARAGOZA/2020</t>
  </si>
  <si>
    <t>BALASTREADO Y MANTENIMIENTO DE CALLES RURALES DEL MUNICIPIO/ 2020</t>
  </si>
  <si>
    <t>ALUMBRADO PUBLICO/ 2020</t>
  </si>
  <si>
    <t>PLAN BACHEO/ 2020</t>
  </si>
  <si>
    <t>PROYECTO DE PLAN BACHEO URBANO DEL MUNICIPIO DE ZARAGOZA 2021</t>
  </si>
  <si>
    <t>PROYECTO DE MANTENIMIENTO MEDIANTE BALASTREADO DE CALLES  EN LAS ZONAS RURALES DEL MUNICIPIO DE ZARAGOZA 2021</t>
  </si>
  <si>
    <t>PAVIMENTACION DE 200 MTS DE CALLE DE ACCESO A LA VEGA #1 Y #2, ASUCHIO, ZARAGOZA</t>
  </si>
  <si>
    <t>PAVIMENTACION DE LA CALLE 3a AVENIDA EN COL SAN NICOLAS, ZARAGOZA.</t>
  </si>
  <si>
    <t>PAVIMENTACION DE PASAJES EN COL MALDONADO, ZARAGOZA</t>
  </si>
  <si>
    <t>PAVIMENTACION DE 100 MTS DEL POLIGONO "A", LOTIFICACION EL CORRALITO, ZARAGOZA</t>
  </si>
  <si>
    <t>CONSTRUCCION Y AMPLIACION DE MERCADO MUNICIPAL, ZARAGOZA</t>
  </si>
  <si>
    <t>PAVIMENTACION DE PSJE NUMERO #1 COL. LOS CEDROS, ZARAGOZA</t>
  </si>
  <si>
    <t>DISPONIBILIDADES2020-2021</t>
  </si>
  <si>
    <t>CUENTAS POR PAGAR DE AÑOS ANTERIORES</t>
  </si>
  <si>
    <t>72101</t>
  </si>
  <si>
    <t>CONSTRUCCION DE CASA COMUNAL EN COL BRISAS DE ZARAGOZA</t>
  </si>
  <si>
    <t>PAVIMENTACION DE CALLE EN COL VILLAS DE ZARAGOZA</t>
  </si>
  <si>
    <t>PAVIMENTACION DEL FINAL DE LA 2da CALLE PONIENTE, COL SAN NICOLAS</t>
  </si>
  <si>
    <t xml:space="preserve">PAVIMENTACION DE 75 MTS DE LA Av. #2 COL LOS CEDROS, ZARAGOZA </t>
  </si>
  <si>
    <t>REMODELACION DE PARQUE EN COL BRISAS DE ZARAGOZA</t>
  </si>
  <si>
    <t>PAVIMENTACION DE 200 MTS EN LA LOTIFICACION MONTIMAR, ZARAGOZA</t>
  </si>
  <si>
    <t>CONSTRUCCION DE PUENTE DE ACCESO A CORINTO HACIENDA, ZARAGOZA</t>
  </si>
  <si>
    <t>CONSTRUCCION DE CORDON CUNETA Y PROTECCION DE LA CALLE PRINCIPAL DEL CANTON SAN FRANCISCO EL JIOTE Y CANTON GUADALUPE EL NANCE/2020</t>
  </si>
  <si>
    <t>AYUDA CON LAMINA, MADERA Y CLAVOS A FAMILIAS DE ESCASOS RECURSOS ECONOMICOS DEL MUNICIPIO DE ZARAGOZA</t>
  </si>
  <si>
    <t xml:space="preserve">PROYECTOS FODES 2%        </t>
  </si>
  <si>
    <t>AMORTIZACION DE DEUDAS AÑOS ANTERIORES 2%</t>
  </si>
  <si>
    <t>TOTAL POR FODES INVERSIÓN</t>
  </si>
  <si>
    <t>PAVIMENTACION DE CALLE SANTA EMILIA EN COL SAN ANTONIO #2, ZARAGOZA</t>
  </si>
  <si>
    <t>CONSTRUCCION DE CALLE EN COL SAN ANTONIO #1, ZARAGOZA.</t>
  </si>
  <si>
    <t>PROGRAMA DE DEPORTE PARA UN SANO ESPARCIMIENTO EN EL MUNICIPIO DE  ZARAGOZA  2021</t>
  </si>
  <si>
    <t>INVERSION E INFRAESTRUCTURA ECONÓMICA</t>
  </si>
  <si>
    <t>4 - DESARROLLO ECONÓMCO</t>
  </si>
  <si>
    <t>INFRAESTRUCTURA ECONÓMICA</t>
  </si>
  <si>
    <t>PROGRAMAS DE DESARROLLO ECONÓMICO</t>
  </si>
  <si>
    <t>ESTRUCTURA PRESUPUESTARIA PARA EL EJERCICIO 2022</t>
  </si>
  <si>
    <t>PRESUPUESTO POR RUBROS DE AGRUPACION, EJERCICIO 2022</t>
  </si>
  <si>
    <t>EJERCICIO 2022</t>
  </si>
  <si>
    <t>PRESUPUESTO MUNICIPAL DE INGRESOS 2022</t>
  </si>
  <si>
    <t>Ejercicio 2022</t>
  </si>
  <si>
    <t>INTS. 9.95%</t>
  </si>
  <si>
    <t>INTS. 10.50%</t>
  </si>
  <si>
    <t>INTS. 12.5%</t>
  </si>
  <si>
    <t>Inversión 2%</t>
  </si>
  <si>
    <t>Libre Disponibilidad</t>
  </si>
  <si>
    <t>DETALLE CONSOLIDADO DE EGRESOS POR ESPECIFICO Y FUENTE DE FINANCIAMIENTO</t>
  </si>
  <si>
    <t xml:space="preserve"> Cuenta - Objeto Específico</t>
  </si>
  <si>
    <t>Cuenta -  Objeto Específico</t>
  </si>
  <si>
    <t>0401</t>
  </si>
  <si>
    <t>0402</t>
  </si>
  <si>
    <t>Imp. Municip. Diversos</t>
  </si>
  <si>
    <t>PRESUSPUESTO MUNICIPAL AÑO 2022   -   INVERSION FODES</t>
  </si>
  <si>
    <t>P R O G R A M A S   D E   D E S A R R O L L O   S O C I A L FODES 75%</t>
  </si>
  <si>
    <t>AMORTIZACION DE DEUDAS AÑOS ANTERIORES</t>
  </si>
  <si>
    <t xml:space="preserve">Viales  (61601) </t>
  </si>
  <si>
    <t>TOTAL FODES INVERSIÓN</t>
  </si>
  <si>
    <t>DISPONIBILIDAD ANUAL FODES 2%</t>
  </si>
  <si>
    <t>Donaciones</t>
  </si>
  <si>
    <t xml:space="preserve">Transfer. de Capital del Sector PúblIco </t>
  </si>
  <si>
    <t xml:space="preserve">Obras de Infraestructura Diversa  </t>
  </si>
  <si>
    <t xml:space="preserve">Eléctricas y Comunicaciones  </t>
  </si>
  <si>
    <t xml:space="preserve">De Salud y Saneamiento Ambiental  </t>
  </si>
  <si>
    <t xml:space="preserve">De Educación y Recreación  </t>
  </si>
  <si>
    <t>Bienes muebles diversos</t>
  </si>
  <si>
    <t>Cuentas Por Pagar de años Anteriores</t>
  </si>
  <si>
    <t>De Vivienda y Oficina</t>
  </si>
  <si>
    <t>Productos Farmacéuticos y Medicinales</t>
  </si>
  <si>
    <t>Servicios de Correos</t>
  </si>
  <si>
    <t>Arrendamiento de Bienes Inmuebles</t>
  </si>
  <si>
    <t>Arrendamiento por el Uso de Bienes Intangibles</t>
  </si>
  <si>
    <t>Servicios del Medio Ambiente y Recursos Naturales</t>
  </si>
  <si>
    <t>Consultorías, Estudios e Investigaciones Diversas</t>
  </si>
  <si>
    <t>De Instituciones Descentralizadas no Empresariales</t>
  </si>
  <si>
    <t>Equipos Médicos y de Laboratorios</t>
  </si>
  <si>
    <t>Proyectos de Construcciones</t>
  </si>
  <si>
    <t>Proyectos de Ampliaciones</t>
  </si>
  <si>
    <t>Programas de Inversión Social</t>
  </si>
  <si>
    <t>Proyectos y Programas de Inversión Diversos</t>
  </si>
  <si>
    <t>Cuentas Por Pagar de años Anteriores Gasto Cte</t>
  </si>
  <si>
    <t>Cuentas Por Pagar de años Anteriores Gasto Capital</t>
  </si>
  <si>
    <t>FUENTE O SUBFUENTE DE FINANCIAMIENTO: FODES LIBRE DISPONIBILIDAD</t>
  </si>
  <si>
    <t>Recuperación de mora</t>
  </si>
  <si>
    <t xml:space="preserve">AMORTIZACION DE DEUDAS AÑOS ANTERIORES </t>
  </si>
  <si>
    <t>T O T A L   D E   E G R E S O S   F O D E S    2 0 2 2</t>
  </si>
  <si>
    <t>120</t>
  </si>
  <si>
    <t xml:space="preserve">Viales  </t>
  </si>
  <si>
    <t xml:space="preserve"> INFRAESTRUCTURA PARA EL DESARROLLO ECONOMICO,   A.G. 4               2%</t>
  </si>
  <si>
    <t>FUENTE O SUBFUENTE DE FINANCIAMIENTO: FODES 75% y 2% INVERSION</t>
  </si>
  <si>
    <t>0301 INFRAESTRUCTURA SOCIAL,         A.G. 3          75%</t>
  </si>
  <si>
    <t>PRESUPUESTO MUNICIPAL DE EGRESOS 2022</t>
  </si>
  <si>
    <t>0101 DIRECCION Y ADMINISTRACION SUPERIOR   A.G. 1</t>
  </si>
  <si>
    <t>0301 INVERSIÓN SOCIAL        A.G. 3</t>
  </si>
  <si>
    <t>TOTAL FODES LIBRE DISPONIBILIDAD</t>
  </si>
  <si>
    <t>RECUP. DE INVERSIONES FINANC.</t>
  </si>
  <si>
    <t>Por Remuneraciones Permanentes segu. Priv.</t>
  </si>
  <si>
    <t>Por Remuneraciones Permanentes segu. públ.</t>
  </si>
  <si>
    <t>Arrendamientos de Bienes Inmuebles</t>
  </si>
  <si>
    <t>0202 - SERVICIOS REGISTRO FAMILIAR-JURIDICOS</t>
  </si>
  <si>
    <t>0301 INVERSIÓN SOCIAL</t>
  </si>
  <si>
    <t>61699</t>
  </si>
  <si>
    <t>Obras de Infraestructura Diversas</t>
  </si>
  <si>
    <t>Inversión 75% Y Servicio  a la Deuda</t>
  </si>
  <si>
    <t>Transfer. Ctes. De Empr. Priv. No Financ.</t>
  </si>
  <si>
    <t>Transfer. Ctes. De Empr. Priv. Financ.</t>
  </si>
  <si>
    <t>Porcentaje</t>
  </si>
  <si>
    <t>0302 PROGRAMAS DE DESARROLLO SOCIAL,       A.G. 3 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</si>
</sst>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;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_ [$$-300A]\ * #,##0.00_ ;_ [$$-300A]\ * \-#,##0.00_ ;_ [$$-300A]\ * &quot;-&quot;??_ ;_ @_ "/>
    <numFmt numFmtId="168" formatCode="_-[$€-2]* #,##0.00_-;\-[$€-2]* #,##0.00_-;_-[$€-2]* &quot;-&quot;??_-"/>
    <numFmt numFmtId="169" formatCode="_-[$$-340A]\ * #,##0.00_-;\-[$$-340A]\ * #,##0.00_-;_-[$$-340A]\ * &quot;-&quot;??_-;_-@_-"/>
    <numFmt numFmtId="170" formatCode="_([$$-440A]* #,##0.00_);_([$$-440A]* \(#,##0.00\);_([$$-440A]* &quot;-&quot;??_);_(@_)"/>
    <numFmt numFmtId="171" formatCode="_-[$$-440A]* #,##0.00_ ;_-[$$-440A]* \-#,##0.00\ ;_-[$$-440A]* &quot;-&quot;??_ ;_-@_ "/>
    <numFmt numFmtId="172" formatCode="_-[$$-440A]* #,##0.00_-;\-[$$-440A]* #,##0.00_-;_-[$$-440A]* &quot;-&quot;??_-;_-@_-"/>
    <numFmt numFmtId="173" formatCode="0.0"/>
    <numFmt numFmtId="174" formatCode="0.0%"/>
  </numFmts>
  <fonts count="8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1"/>
      <color theme="0"/>
      <name val="Calibri"/>
      <family val="2"/>
      <scheme val="min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b/>
      <u val="singleAccounting"/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8"/>
      <name val="Arial"/>
      <family val="2"/>
    </font>
    <font>
      <b/>
      <u val="singleAccounting"/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</font>
    <font>
      <b/>
      <sz val="10"/>
      <name val="Cambria"/>
      <family val="1"/>
    </font>
    <font>
      <sz val="12"/>
      <name val="Cambria"/>
      <family val="1"/>
    </font>
    <font>
      <b/>
      <u val="doubleAccounting"/>
      <sz val="12"/>
      <name val="Cambria"/>
      <family val="1"/>
    </font>
    <font>
      <sz val="10"/>
      <name val="Cambria"/>
      <family val="1"/>
    </font>
    <font>
      <sz val="11"/>
      <name val="Cambria"/>
      <family val="1"/>
      <scheme val="major"/>
    </font>
    <font>
      <b/>
      <u val="singleAccounting"/>
      <sz val="12"/>
      <name val="Cambria"/>
      <family val="1"/>
      <scheme val="major"/>
    </font>
    <font>
      <b/>
      <u val="singleAccounting"/>
      <sz val="14"/>
      <name val="Cambria"/>
      <family val="1"/>
      <scheme val="major"/>
    </font>
    <font>
      <sz val="6"/>
      <name val="Arial"/>
      <family val="2"/>
    </font>
    <font>
      <sz val="10"/>
      <color theme="1"/>
      <name val="Cambria"/>
      <family val="1"/>
      <scheme val="major"/>
    </font>
    <font>
      <sz val="10"/>
      <color theme="1"/>
      <name val="Arial"/>
      <family val="2"/>
    </font>
    <font>
      <b/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9"/>
      <name val="Cambria"/>
      <family val="1"/>
      <scheme val="major"/>
    </font>
    <font>
      <b/>
      <sz val="10"/>
      <color theme="1"/>
      <name val="Arial"/>
      <family val="2"/>
    </font>
    <font>
      <b/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sz val="16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9"/>
      <name val="Arial"/>
      <family val="2"/>
    </font>
    <font>
      <sz val="5"/>
      <name val="Arial"/>
      <family val="2"/>
    </font>
    <font>
      <sz val="14"/>
      <name val="Cambria"/>
      <family val="1"/>
      <scheme val="major"/>
    </font>
    <font>
      <u/>
      <sz val="10"/>
      <color theme="10"/>
      <name val="Arial"/>
      <family val="2"/>
    </font>
    <font>
      <b/>
      <u/>
      <sz val="10"/>
      <color theme="1"/>
      <name val="Arial"/>
      <family val="2"/>
    </font>
    <font>
      <u val="doubleAccounting"/>
      <sz val="11"/>
      <name val="Arial"/>
      <family val="2"/>
    </font>
    <font>
      <u val="singleAccounting"/>
      <sz val="8"/>
      <name val="Cambria"/>
      <family val="1"/>
      <scheme val="major"/>
    </font>
    <font>
      <sz val="8"/>
      <color theme="0"/>
      <name val="Arial"/>
      <family val="2"/>
    </font>
    <font>
      <sz val="8"/>
      <color theme="1"/>
      <name val="Cambria"/>
      <family val="1"/>
      <scheme val="major"/>
    </font>
    <font>
      <sz val="8"/>
      <color rgb="FFFF0000"/>
      <name val="Cambria"/>
      <family val="1"/>
      <scheme val="maj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8"/>
      <color theme="0"/>
      <name val="Cambria"/>
      <family val="1"/>
      <scheme val="major"/>
    </font>
    <font>
      <b/>
      <sz val="8"/>
      <color theme="0"/>
      <name val="Cambria"/>
      <family val="1"/>
      <scheme val="major"/>
    </font>
    <font>
      <sz val="10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u val="singleAccounting"/>
      <sz val="11"/>
      <name val="Arial"/>
      <family val="2"/>
    </font>
    <font>
      <u val="singleAccounting"/>
      <sz val="12"/>
      <name val="Arial"/>
      <family val="2"/>
    </font>
    <font>
      <u val="doubleAccounting"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40000610370189521"/>
        </stop>
      </gradientFill>
    </fill>
    <fill>
      <patternFill patternType="solid">
        <fgColor theme="1"/>
        <bgColor indexed="64"/>
      </patternFill>
    </fill>
    <fill>
      <patternFill patternType="solid">
        <fgColor rgb="FF2FCCF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168" fontId="1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3" fillId="0" borderId="0"/>
    <xf numFmtId="165" fontId="2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" fillId="0" borderId="0"/>
    <xf numFmtId="0" fontId="1" fillId="0" borderId="0"/>
    <xf numFmtId="9" fontId="81" fillId="0" borderId="0" applyFont="0" applyFill="0" applyBorder="0" applyAlignment="0" applyProtection="0"/>
  </cellStyleXfs>
  <cellXfs count="716">
    <xf numFmtId="0" fontId="0" fillId="0" borderId="0" xfId="0"/>
    <xf numFmtId="49" fontId="4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  <xf numFmtId="0" fontId="8" fillId="2" borderId="0" xfId="0" applyFont="1" applyFill="1"/>
    <xf numFmtId="0" fontId="7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7" fontId="4" fillId="2" borderId="9" xfId="5" applyNumberFormat="1" applyFont="1" applyFill="1" applyBorder="1" applyAlignment="1">
      <alignment horizontal="right"/>
    </xf>
    <xf numFmtId="167" fontId="4" fillId="2" borderId="2" xfId="5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167" fontId="4" fillId="2" borderId="3" xfId="5" applyNumberFormat="1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8" fillId="0" borderId="0" xfId="0" applyFont="1" applyAlignment="1">
      <alignment vertical="center"/>
    </xf>
    <xf numFmtId="0" fontId="1" fillId="0" borderId="0" xfId="0" applyFont="1"/>
    <xf numFmtId="49" fontId="1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14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164" fontId="1" fillId="2" borderId="0" xfId="5" applyNumberFormat="1" applyFill="1" applyAlignment="1">
      <alignment horizontal="right"/>
    </xf>
    <xf numFmtId="0" fontId="6" fillId="2" borderId="0" xfId="0" applyFont="1" applyFill="1"/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49" fontId="9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7" fillId="0" borderId="0" xfId="0" applyFont="1"/>
    <xf numFmtId="4" fontId="17" fillId="0" borderId="0" xfId="0" applyNumberFormat="1" applyFont="1"/>
    <xf numFmtId="0" fontId="17" fillId="0" borderId="7" xfId="0" applyFont="1" applyBorder="1"/>
    <xf numFmtId="0" fontId="17" fillId="0" borderId="8" xfId="0" applyFont="1" applyBorder="1"/>
    <xf numFmtId="0" fontId="17" fillId="0" borderId="6" xfId="0" applyFont="1" applyBorder="1"/>
    <xf numFmtId="0" fontId="17" fillId="0" borderId="1" xfId="0" applyFont="1" applyBorder="1"/>
    <xf numFmtId="4" fontId="17" fillId="0" borderId="8" xfId="0" applyNumberFormat="1" applyFont="1" applyBorder="1" applyAlignment="1">
      <alignment horizontal="center"/>
    </xf>
    <xf numFmtId="4" fontId="17" fillId="0" borderId="3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7" fillId="0" borderId="28" xfId="0" applyNumberFormat="1" applyFont="1" applyBorder="1" applyAlignment="1">
      <alignment horizontal="center"/>
    </xf>
    <xf numFmtId="14" fontId="17" fillId="0" borderId="6" xfId="0" applyNumberFormat="1" applyFont="1" applyBorder="1"/>
    <xf numFmtId="170" fontId="17" fillId="0" borderId="1" xfId="5" applyNumberFormat="1" applyFont="1" applyBorder="1"/>
    <xf numFmtId="170" fontId="17" fillId="0" borderId="28" xfId="5" applyNumberFormat="1" applyFont="1" applyBorder="1"/>
    <xf numFmtId="170" fontId="19" fillId="0" borderId="1" xfId="5" applyNumberFormat="1" applyFont="1" applyBorder="1"/>
    <xf numFmtId="14" fontId="17" fillId="0" borderId="23" xfId="0" applyNumberFormat="1" applyFont="1" applyBorder="1"/>
    <xf numFmtId="0" fontId="19" fillId="0" borderId="13" xfId="0" applyFont="1" applyBorder="1"/>
    <xf numFmtId="170" fontId="20" fillId="0" borderId="13" xfId="5" applyNumberFormat="1" applyFont="1" applyBorder="1"/>
    <xf numFmtId="170" fontId="17" fillId="0" borderId="24" xfId="5" applyNumberFormat="1" applyFont="1" applyBorder="1"/>
    <xf numFmtId="0" fontId="17" fillId="0" borderId="0" xfId="0" applyFont="1" applyAlignment="1">
      <alignment horizontal="right"/>
    </xf>
    <xf numFmtId="0" fontId="17" fillId="0" borderId="25" xfId="0" applyFont="1" applyBorder="1"/>
    <xf numFmtId="0" fontId="17" fillId="0" borderId="26" xfId="0" applyFont="1" applyBorder="1"/>
    <xf numFmtId="4" fontId="17" fillId="0" borderId="27" xfId="0" applyNumberFormat="1" applyFont="1" applyBorder="1"/>
    <xf numFmtId="0" fontId="19" fillId="0" borderId="0" xfId="0" applyFont="1"/>
    <xf numFmtId="4" fontId="19" fillId="0" borderId="0" xfId="0" applyNumberFormat="1" applyFont="1"/>
    <xf numFmtId="10" fontId="19" fillId="0" borderId="0" xfId="0" quotePrefix="1" applyNumberFormat="1" applyFont="1" applyAlignment="1">
      <alignment horizontal="right"/>
    </xf>
    <xf numFmtId="17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4" fontId="10" fillId="0" borderId="1" xfId="5" applyNumberFormat="1" applyFont="1" applyBorder="1" applyAlignment="1">
      <alignment horizontal="center" vertical="center"/>
    </xf>
    <xf numFmtId="44" fontId="8" fillId="0" borderId="1" xfId="5" applyNumberFormat="1" applyFont="1" applyBorder="1" applyAlignment="1">
      <alignment horizontal="center" vertical="center"/>
    </xf>
    <xf numFmtId="44" fontId="8" fillId="6" borderId="14" xfId="5" applyNumberFormat="1" applyFont="1" applyFill="1" applyBorder="1" applyAlignment="1">
      <alignment horizontal="center" vertical="center"/>
    </xf>
    <xf numFmtId="44" fontId="8" fillId="6" borderId="16" xfId="5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170" fontId="1" fillId="2" borderId="0" xfId="5" applyNumberFormat="1" applyFill="1" applyAlignment="1">
      <alignment horizontal="right" vertical="center"/>
    </xf>
    <xf numFmtId="166" fontId="0" fillId="0" borderId="0" xfId="5" applyFont="1"/>
    <xf numFmtId="0" fontId="6" fillId="0" borderId="0" xfId="0" applyFont="1" applyAlignment="1">
      <alignment vertical="center"/>
    </xf>
    <xf numFmtId="166" fontId="13" fillId="2" borderId="0" xfId="0" applyNumberFormat="1" applyFont="1" applyFill="1" applyAlignment="1">
      <alignment vertical="center"/>
    </xf>
    <xf numFmtId="16" fontId="17" fillId="0" borderId="6" xfId="0" applyNumberFormat="1" applyFont="1" applyBorder="1" applyAlignment="1">
      <alignment horizontal="center"/>
    </xf>
    <xf numFmtId="14" fontId="17" fillId="0" borderId="0" xfId="0" applyNumberFormat="1" applyFont="1"/>
    <xf numFmtId="49" fontId="9" fillId="0" borderId="0" xfId="0" applyNumberFormat="1" applyFont="1"/>
    <xf numFmtId="166" fontId="1" fillId="0" borderId="0" xfId="5"/>
    <xf numFmtId="166" fontId="8" fillId="0" borderId="0" xfId="5" applyFont="1" applyAlignment="1">
      <alignment horizontal="center"/>
    </xf>
    <xf numFmtId="0" fontId="8" fillId="0" borderId="0" xfId="0" applyFont="1" applyAlignment="1">
      <alignment horizontal="left" indent="7"/>
    </xf>
    <xf numFmtId="166" fontId="17" fillId="0" borderId="0" xfId="5" applyFont="1"/>
    <xf numFmtId="0" fontId="1" fillId="0" borderId="1" xfId="0" applyFont="1" applyBorder="1" applyAlignment="1">
      <alignment horizontal="left" indent="1"/>
    </xf>
    <xf numFmtId="0" fontId="1" fillId="0" borderId="1" xfId="0" applyFont="1" applyBorder="1"/>
    <xf numFmtId="166" fontId="1" fillId="0" borderId="1" xfId="5" applyBorder="1"/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166" fontId="8" fillId="0" borderId="36" xfId="0" applyNumberFormat="1" applyFont="1" applyBorder="1"/>
    <xf numFmtId="166" fontId="8" fillId="0" borderId="37" xfId="0" applyNumberFormat="1" applyFont="1" applyBorder="1"/>
    <xf numFmtId="0" fontId="1" fillId="0" borderId="47" xfId="0" applyFont="1" applyBorder="1" applyAlignment="1">
      <alignment horizontal="left" indent="1"/>
    </xf>
    <xf numFmtId="166" fontId="8" fillId="2" borderId="0" xfId="5" applyFont="1" applyFill="1"/>
    <xf numFmtId="0" fontId="8" fillId="0" borderId="1" xfId="0" applyFont="1" applyBorder="1" applyAlignment="1">
      <alignment horizontal="center"/>
    </xf>
    <xf numFmtId="166" fontId="0" fillId="0" borderId="1" xfId="5" applyFont="1" applyBorder="1"/>
    <xf numFmtId="0" fontId="8" fillId="0" borderId="8" xfId="0" applyFont="1" applyBorder="1" applyAlignment="1">
      <alignment horizontal="center"/>
    </xf>
    <xf numFmtId="166" fontId="0" fillId="0" borderId="8" xfId="5" applyFont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9" fontId="8" fillId="0" borderId="36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6" fontId="0" fillId="0" borderId="11" xfId="5" applyFont="1" applyBorder="1"/>
    <xf numFmtId="0" fontId="1" fillId="0" borderId="35" xfId="0" applyFont="1" applyBorder="1"/>
    <xf numFmtId="166" fontId="8" fillId="0" borderId="36" xfId="5" applyFont="1" applyBorder="1"/>
    <xf numFmtId="166" fontId="8" fillId="0" borderId="37" xfId="5" applyFont="1" applyBorder="1"/>
    <xf numFmtId="0" fontId="10" fillId="0" borderId="0" xfId="0" applyFont="1"/>
    <xf numFmtId="49" fontId="1" fillId="2" borderId="0" xfId="0" applyNumberFormat="1" applyFont="1" applyFill="1" applyAlignment="1">
      <alignment horizontal="justify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11" fillId="2" borderId="0" xfId="5" applyFont="1" applyFill="1"/>
    <xf numFmtId="166" fontId="11" fillId="2" borderId="53" xfId="5" applyFont="1" applyFill="1" applyBorder="1"/>
    <xf numFmtId="167" fontId="1" fillId="0" borderId="0" xfId="0" applyNumberFormat="1" applyFont="1"/>
    <xf numFmtId="166" fontId="1" fillId="2" borderId="0" xfId="5" applyFill="1" applyAlignment="1">
      <alignment vertical="center"/>
    </xf>
    <xf numFmtId="166" fontId="0" fillId="0" borderId="0" xfId="0" applyNumberFormat="1"/>
    <xf numFmtId="0" fontId="10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55" xfId="0" applyFont="1" applyFill="1" applyBorder="1" applyAlignment="1">
      <alignment horizontal="left"/>
    </xf>
    <xf numFmtId="0" fontId="10" fillId="0" borderId="56" xfId="0" applyFont="1" applyBorder="1" applyAlignment="1">
      <alignment horizontal="center" vertical="center" wrapText="1"/>
    </xf>
    <xf numFmtId="166" fontId="8" fillId="0" borderId="0" xfId="5" applyFont="1"/>
    <xf numFmtId="167" fontId="4" fillId="2" borderId="18" xfId="5" applyNumberFormat="1" applyFont="1" applyFill="1" applyBorder="1" applyAlignment="1">
      <alignment horizontal="right"/>
    </xf>
    <xf numFmtId="167" fontId="4" fillId="2" borderId="55" xfId="5" applyNumberFormat="1" applyFont="1" applyFill="1" applyBorder="1" applyAlignment="1">
      <alignment horizontal="right"/>
    </xf>
    <xf numFmtId="0" fontId="4" fillId="0" borderId="56" xfId="0" applyFont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165" fontId="8" fillId="2" borderId="0" xfId="8" applyFont="1" applyFill="1"/>
    <xf numFmtId="0" fontId="17" fillId="0" borderId="23" xfId="0" applyFont="1" applyBorder="1"/>
    <xf numFmtId="0" fontId="17" fillId="0" borderId="13" xfId="0" applyFont="1" applyBorder="1"/>
    <xf numFmtId="4" fontId="17" fillId="0" borderId="13" xfId="0" applyNumberFormat="1" applyFont="1" applyBorder="1" applyAlignment="1">
      <alignment horizontal="center"/>
    </xf>
    <xf numFmtId="4" fontId="18" fillId="0" borderId="13" xfId="0" applyNumberFormat="1" applyFont="1" applyBorder="1" applyAlignment="1">
      <alignment horizontal="center"/>
    </xf>
    <xf numFmtId="4" fontId="17" fillId="0" borderId="24" xfId="0" applyNumberFormat="1" applyFont="1" applyBorder="1" applyAlignment="1">
      <alignment horizontal="center"/>
    </xf>
    <xf numFmtId="14" fontId="17" fillId="0" borderId="7" xfId="0" applyNumberFormat="1" applyFont="1" applyBorder="1"/>
    <xf numFmtId="170" fontId="17" fillId="0" borderId="8" xfId="5" applyNumberFormat="1" applyFont="1" applyBorder="1"/>
    <xf numFmtId="170" fontId="17" fillId="0" borderId="31" xfId="5" applyNumberFormat="1" applyFont="1" applyBorder="1"/>
    <xf numFmtId="9" fontId="1" fillId="2" borderId="0" xfId="0" applyNumberFormat="1" applyFont="1" applyFill="1" applyAlignment="1">
      <alignment horizontal="center" vertical="center"/>
    </xf>
    <xf numFmtId="0" fontId="8" fillId="0" borderId="59" xfId="0" applyFont="1" applyBorder="1" applyAlignment="1">
      <alignment horizontal="center"/>
    </xf>
    <xf numFmtId="166" fontId="0" fillId="0" borderId="60" xfId="5" applyFont="1" applyBorder="1"/>
    <xf numFmtId="166" fontId="19" fillId="0" borderId="0" xfId="5" applyFont="1"/>
    <xf numFmtId="0" fontId="34" fillId="0" borderId="0" xfId="0" applyFont="1" applyAlignment="1">
      <alignment wrapText="1"/>
    </xf>
    <xf numFmtId="166" fontId="1" fillId="2" borderId="0" xfId="0" applyNumberFormat="1" applyFont="1" applyFill="1"/>
    <xf numFmtId="171" fontId="1" fillId="0" borderId="0" xfId="0" applyNumberFormat="1" applyFont="1" applyAlignment="1">
      <alignment wrapText="1"/>
    </xf>
    <xf numFmtId="166" fontId="1" fillId="2" borderId="0" xfId="0" applyNumberFormat="1" applyFont="1" applyFill="1" applyAlignment="1">
      <alignment vertical="center"/>
    </xf>
    <xf numFmtId="0" fontId="11" fillId="8" borderId="35" xfId="2" applyFont="1" applyFill="1" applyBorder="1" applyAlignment="1">
      <alignment horizontal="center" vertical="center" textRotation="90" wrapText="1"/>
    </xf>
    <xf numFmtId="0" fontId="11" fillId="8" borderId="36" xfId="2" applyFont="1" applyFill="1" applyBorder="1" applyAlignment="1">
      <alignment horizontal="center" vertical="center" textRotation="90" wrapText="1"/>
    </xf>
    <xf numFmtId="0" fontId="11" fillId="8" borderId="38" xfId="2" applyFont="1" applyFill="1" applyBorder="1" applyAlignment="1">
      <alignment horizontal="center" vertical="center" textRotation="90" wrapText="1"/>
    </xf>
    <xf numFmtId="0" fontId="11" fillId="8" borderId="37" xfId="2" applyFont="1" applyFill="1" applyBorder="1" applyAlignment="1">
      <alignment horizontal="center" vertical="center" textRotation="90" wrapText="1"/>
    </xf>
    <xf numFmtId="167" fontId="24" fillId="8" borderId="14" xfId="2" applyNumberFormat="1" applyFont="1" applyFill="1" applyBorder="1" applyAlignment="1">
      <alignment horizontal="center" vertical="center"/>
    </xf>
    <xf numFmtId="166" fontId="38" fillId="0" borderId="0" xfId="5" applyFont="1"/>
    <xf numFmtId="164" fontId="6" fillId="0" borderId="0" xfId="0" applyNumberFormat="1" applyFont="1"/>
    <xf numFmtId="0" fontId="39" fillId="0" borderId="0" xfId="0" applyFont="1"/>
    <xf numFmtId="4" fontId="39" fillId="0" borderId="0" xfId="0" applyNumberFormat="1" applyFont="1"/>
    <xf numFmtId="0" fontId="40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49" fontId="49" fillId="0" borderId="15" xfId="0" applyNumberFormat="1" applyFont="1" applyBorder="1" applyAlignment="1">
      <alignment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vertical="center" wrapText="1"/>
    </xf>
    <xf numFmtId="0" fontId="40" fillId="0" borderId="61" xfId="0" applyFont="1" applyBorder="1" applyAlignment="1">
      <alignment vertical="center" wrapText="1"/>
    </xf>
    <xf numFmtId="49" fontId="49" fillId="0" borderId="15" xfId="0" applyNumberFormat="1" applyFont="1" applyBorder="1" applyAlignment="1">
      <alignment horizontal="center" vertical="center" wrapText="1"/>
    </xf>
    <xf numFmtId="49" fontId="39" fillId="0" borderId="9" xfId="0" applyNumberFormat="1" applyFont="1" applyBorder="1" applyAlignment="1">
      <alignment horizontal="center" vertical="center" wrapText="1"/>
    </xf>
    <xf numFmtId="49" fontId="39" fillId="0" borderId="9" xfId="0" applyNumberFormat="1" applyFont="1" applyBorder="1" applyAlignment="1">
      <alignment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49" fontId="49" fillId="0" borderId="3" xfId="0" applyNumberFormat="1" applyFont="1" applyBorder="1" applyAlignment="1">
      <alignment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49" fontId="39" fillId="0" borderId="16" xfId="0" applyNumberFormat="1" applyFont="1" applyBorder="1" applyAlignment="1">
      <alignment horizontal="center" vertical="center" wrapText="1"/>
    </xf>
    <xf numFmtId="49" fontId="39" fillId="0" borderId="16" xfId="0" applyNumberFormat="1" applyFont="1" applyBorder="1" applyAlignment="1">
      <alignment vertical="center" wrapText="1"/>
    </xf>
    <xf numFmtId="49" fontId="39" fillId="0" borderId="0" xfId="0" applyNumberFormat="1" applyFont="1" applyAlignment="1">
      <alignment horizontal="center" vertical="center" wrapText="1"/>
    </xf>
    <xf numFmtId="49" fontId="39" fillId="0" borderId="0" xfId="0" applyNumberFormat="1" applyFont="1" applyAlignment="1">
      <alignment vertical="center" wrapText="1"/>
    </xf>
    <xf numFmtId="49" fontId="39" fillId="0" borderId="0" xfId="0" applyNumberFormat="1" applyFont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49" fontId="39" fillId="0" borderId="0" xfId="0" applyNumberFormat="1" applyFont="1" applyAlignment="1">
      <alignment horizontal="right" vertical="center" wrapText="1"/>
    </xf>
    <xf numFmtId="166" fontId="2" fillId="0" borderId="0" xfId="5" applyFont="1"/>
    <xf numFmtId="4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56" fillId="0" borderId="1" xfId="5" applyFont="1" applyFill="1" applyBorder="1"/>
    <xf numFmtId="0" fontId="0" fillId="0" borderId="0" xfId="0"/>
    <xf numFmtId="170" fontId="60" fillId="0" borderId="13" xfId="9" applyNumberFormat="1" applyFont="1" applyFill="1" applyBorder="1"/>
    <xf numFmtId="0" fontId="0" fillId="0" borderId="0" xfId="0"/>
    <xf numFmtId="0" fontId="0" fillId="0" borderId="0" xfId="0"/>
    <xf numFmtId="164" fontId="8" fillId="0" borderId="0" xfId="0" applyNumberFormat="1" applyFont="1"/>
    <xf numFmtId="0" fontId="0" fillId="0" borderId="0" xfId="0"/>
    <xf numFmtId="0" fontId="10" fillId="0" borderId="4" xfId="0" applyFont="1" applyFill="1" applyBorder="1" applyAlignment="1">
      <alignment horizontal="left"/>
    </xf>
    <xf numFmtId="170" fontId="10" fillId="0" borderId="4" xfId="0" applyNumberFormat="1" applyFont="1" applyFill="1" applyBorder="1" applyAlignment="1">
      <alignment horizontal="left"/>
    </xf>
    <xf numFmtId="170" fontId="10" fillId="0" borderId="2" xfId="0" applyNumberFormat="1" applyFont="1" applyFill="1" applyBorder="1" applyAlignment="1">
      <alignment horizontal="left"/>
    </xf>
    <xf numFmtId="170" fontId="10" fillId="0" borderId="2" xfId="5" applyNumberFormat="1" applyFont="1" applyFill="1" applyBorder="1" applyAlignment="1">
      <alignment horizontal="right" wrapText="1"/>
    </xf>
    <xf numFmtId="0" fontId="27" fillId="0" borderId="36" xfId="2" applyFont="1" applyFill="1" applyBorder="1" applyAlignment="1">
      <alignment horizontal="center" vertical="center" textRotation="90" wrapText="1"/>
    </xf>
    <xf numFmtId="0" fontId="27" fillId="0" borderId="37" xfId="2" applyFont="1" applyFill="1" applyBorder="1" applyAlignment="1">
      <alignment horizontal="center" vertical="center" textRotation="90" wrapText="1"/>
    </xf>
    <xf numFmtId="170" fontId="10" fillId="0" borderId="5" xfId="0" applyNumberFormat="1" applyFont="1" applyFill="1" applyBorder="1" applyAlignment="1">
      <alignment horizontal="left"/>
    </xf>
    <xf numFmtId="0" fontId="19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justify" vertical="center" wrapText="1"/>
    </xf>
    <xf numFmtId="166" fontId="17" fillId="0" borderId="9" xfId="5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justify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166" fontId="17" fillId="0" borderId="2" xfId="5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justify" vertical="center" wrapText="1"/>
    </xf>
    <xf numFmtId="0" fontId="0" fillId="0" borderId="0" xfId="0" applyFill="1"/>
    <xf numFmtId="166" fontId="35" fillId="0" borderId="10" xfId="5" applyFont="1" applyFill="1" applyBorder="1" applyAlignment="1">
      <alignment horizontal="left"/>
    </xf>
    <xf numFmtId="49" fontId="29" fillId="0" borderId="8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8" fillId="0" borderId="1" xfId="0" applyFont="1" applyFill="1" applyBorder="1" applyAlignment="1">
      <alignment horizontal="left"/>
    </xf>
    <xf numFmtId="166" fontId="18" fillId="0" borderId="1" xfId="5" applyFont="1" applyFill="1" applyBorder="1" applyAlignment="1">
      <alignment horizontal="left"/>
    </xf>
    <xf numFmtId="166" fontId="55" fillId="0" borderId="1" xfId="5" applyFont="1" applyFill="1" applyBorder="1" applyAlignment="1">
      <alignment horizontal="left"/>
    </xf>
    <xf numFmtId="166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166" fontId="55" fillId="0" borderId="1" xfId="5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166" fontId="18" fillId="0" borderId="1" xfId="5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166" fontId="35" fillId="0" borderId="4" xfId="5" applyFont="1" applyFill="1" applyBorder="1" applyAlignment="1">
      <alignment horizontal="left"/>
    </xf>
    <xf numFmtId="0" fontId="39" fillId="0" borderId="0" xfId="0" applyFont="1" applyFill="1"/>
    <xf numFmtId="4" fontId="39" fillId="0" borderId="0" xfId="0" applyNumberFormat="1" applyFont="1" applyFill="1"/>
    <xf numFmtId="0" fontId="22" fillId="0" borderId="0" xfId="0" applyFont="1" applyFill="1" applyAlignment="1">
      <alignment horizontal="center"/>
    </xf>
    <xf numFmtId="4" fontId="17" fillId="0" borderId="0" xfId="0" applyNumberFormat="1" applyFont="1" applyFill="1"/>
    <xf numFmtId="0" fontId="19" fillId="0" borderId="0" xfId="0" applyFont="1" applyFill="1"/>
    <xf numFmtId="0" fontId="17" fillId="0" borderId="0" xfId="0" applyFont="1" applyFill="1" applyAlignment="1">
      <alignment horizontal="right"/>
    </xf>
    <xf numFmtId="4" fontId="19" fillId="0" borderId="0" xfId="0" applyNumberFormat="1" applyFont="1" applyFill="1"/>
    <xf numFmtId="10" fontId="19" fillId="0" borderId="0" xfId="0" quotePrefix="1" applyNumberFormat="1" applyFont="1" applyFill="1" applyAlignment="1">
      <alignment horizontal="right"/>
    </xf>
    <xf numFmtId="0" fontId="17" fillId="0" borderId="25" xfId="0" applyFont="1" applyFill="1" applyBorder="1"/>
    <xf numFmtId="0" fontId="17" fillId="0" borderId="26" xfId="0" applyFont="1" applyFill="1" applyBorder="1"/>
    <xf numFmtId="4" fontId="17" fillId="0" borderId="27" xfId="0" applyNumberFormat="1" applyFont="1" applyFill="1" applyBorder="1"/>
    <xf numFmtId="164" fontId="23" fillId="0" borderId="0" xfId="0" applyNumberFormat="1" applyFont="1"/>
    <xf numFmtId="0" fontId="31" fillId="0" borderId="14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63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62" xfId="0" applyFont="1" applyFill="1" applyBorder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170" fontId="32" fillId="0" borderId="0" xfId="0" applyNumberFormat="1" applyFont="1" applyFill="1" applyAlignment="1">
      <alignment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vertical="center" wrapText="1"/>
    </xf>
    <xf numFmtId="0" fontId="54" fillId="0" borderId="35" xfId="2" applyFont="1" applyFill="1" applyBorder="1" applyAlignment="1">
      <alignment horizontal="center" vertical="center" textRotation="90" wrapText="1"/>
    </xf>
    <xf numFmtId="0" fontId="54" fillId="0" borderId="36" xfId="2" applyFont="1" applyFill="1" applyBorder="1" applyAlignment="1">
      <alignment horizontal="center" vertical="center" textRotation="90" wrapText="1"/>
    </xf>
    <xf numFmtId="0" fontId="54" fillId="0" borderId="38" xfId="2" applyFont="1" applyFill="1" applyBorder="1" applyAlignment="1">
      <alignment horizontal="center" vertical="center" textRotation="90" wrapText="1"/>
    </xf>
    <xf numFmtId="0" fontId="54" fillId="0" borderId="37" xfId="2" applyFont="1" applyFill="1" applyBorder="1" applyAlignment="1">
      <alignment horizontal="center" vertical="center" textRotation="90" wrapText="1"/>
    </xf>
    <xf numFmtId="170" fontId="62" fillId="0" borderId="14" xfId="2" applyNumberFormat="1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center" vertical="center" textRotation="90" wrapText="1"/>
    </xf>
    <xf numFmtId="0" fontId="11" fillId="0" borderId="36" xfId="2" applyFont="1" applyFill="1" applyBorder="1" applyAlignment="1">
      <alignment horizontal="center" vertical="center" textRotation="90" wrapText="1"/>
    </xf>
    <xf numFmtId="0" fontId="11" fillId="0" borderId="38" xfId="2" applyFont="1" applyFill="1" applyBorder="1" applyAlignment="1">
      <alignment horizontal="center" vertical="center" textRotation="90" wrapText="1"/>
    </xf>
    <xf numFmtId="0" fontId="11" fillId="0" borderId="37" xfId="2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 wrapText="1"/>
    </xf>
    <xf numFmtId="49" fontId="10" fillId="0" borderId="32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33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32" xfId="0" applyNumberFormat="1" applyFont="1" applyFill="1" applyBorder="1" applyAlignment="1">
      <alignment horizontal="center"/>
    </xf>
    <xf numFmtId="49" fontId="10" fillId="0" borderId="33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170" fontId="10" fillId="0" borderId="55" xfId="0" applyNumberFormat="1" applyFont="1" applyFill="1" applyBorder="1" applyAlignment="1">
      <alignment horizontal="left"/>
    </xf>
    <xf numFmtId="170" fontId="61" fillId="0" borderId="14" xfId="0" applyNumberFormat="1" applyFont="1" applyFill="1" applyBorder="1" applyAlignment="1">
      <alignment vertical="center"/>
    </xf>
    <xf numFmtId="0" fontId="35" fillId="0" borderId="7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/>
    </xf>
    <xf numFmtId="49" fontId="35" fillId="0" borderId="1" xfId="0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/>
    </xf>
    <xf numFmtId="166" fontId="35" fillId="0" borderId="2" xfId="5" applyFont="1" applyFill="1" applyBorder="1" applyAlignment="1">
      <alignment horizontal="left"/>
    </xf>
    <xf numFmtId="0" fontId="35" fillId="0" borderId="2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49" fontId="35" fillId="0" borderId="11" xfId="0" applyNumberFormat="1" applyFont="1" applyFill="1" applyBorder="1" applyAlignment="1">
      <alignment horizontal="center"/>
    </xf>
    <xf numFmtId="49" fontId="35" fillId="0" borderId="3" xfId="0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left"/>
    </xf>
    <xf numFmtId="166" fontId="35" fillId="0" borderId="5" xfId="5" applyFont="1" applyFill="1" applyBorder="1" applyAlignment="1">
      <alignment horizontal="left"/>
    </xf>
    <xf numFmtId="167" fontId="36" fillId="0" borderId="14" xfId="2" applyNumberFormat="1" applyFont="1" applyFill="1" applyBorder="1" applyAlignment="1">
      <alignment horizontal="center" vertical="center"/>
    </xf>
    <xf numFmtId="0" fontId="27" fillId="0" borderId="19" xfId="1" applyFont="1" applyFill="1" applyBorder="1" applyAlignment="1">
      <alignment horizontal="center" vertical="center" textRotation="90" wrapText="1"/>
    </xf>
    <xf numFmtId="0" fontId="27" fillId="0" borderId="20" xfId="1" applyFont="1" applyFill="1" applyBorder="1" applyAlignment="1">
      <alignment horizontal="center" vertical="center" textRotation="90" wrapText="1"/>
    </xf>
    <xf numFmtId="0" fontId="27" fillId="0" borderId="21" xfId="1" applyFont="1" applyFill="1" applyBorder="1" applyAlignment="1">
      <alignment horizontal="center" vertical="center" textRotation="90" wrapText="1"/>
    </xf>
    <xf numFmtId="0" fontId="27" fillId="0" borderId="22" xfId="1" applyFont="1" applyFill="1" applyBorder="1" applyAlignment="1">
      <alignment horizontal="center" vertical="center" textRotation="90" wrapText="1"/>
    </xf>
    <xf numFmtId="0" fontId="29" fillId="0" borderId="25" xfId="0" applyFont="1" applyFill="1" applyBorder="1" applyAlignment="1">
      <alignment horizontal="center" vertical="center"/>
    </xf>
    <xf numFmtId="49" fontId="29" fillId="0" borderId="26" xfId="0" applyNumberFormat="1" applyFont="1" applyFill="1" applyBorder="1" applyAlignment="1">
      <alignment horizontal="center" vertical="center"/>
    </xf>
    <xf numFmtId="49" fontId="29" fillId="0" borderId="27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49" fontId="29" fillId="0" borderId="28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justify" vertical="center" wrapText="1"/>
    </xf>
    <xf numFmtId="49" fontId="29" fillId="0" borderId="12" xfId="0" applyNumberFormat="1" applyFont="1" applyFill="1" applyBorder="1" applyAlignment="1">
      <alignment horizontal="center" vertical="center"/>
    </xf>
    <xf numFmtId="49" fontId="29" fillId="0" borderId="52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 wrapText="1"/>
    </xf>
    <xf numFmtId="0" fontId="55" fillId="0" borderId="1" xfId="5" applyNumberFormat="1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170" fontId="72" fillId="0" borderId="0" xfId="0" applyNumberFormat="1" applyFont="1"/>
    <xf numFmtId="166" fontId="71" fillId="0" borderId="0" xfId="0" applyNumberFormat="1" applyFont="1" applyAlignment="1">
      <alignment vertical="center"/>
    </xf>
    <xf numFmtId="0" fontId="72" fillId="0" borderId="0" xfId="0" applyFont="1"/>
    <xf numFmtId="165" fontId="71" fillId="0" borderId="0" xfId="8" applyFont="1"/>
    <xf numFmtId="164" fontId="71" fillId="0" borderId="0" xfId="0" applyNumberFormat="1" applyFont="1" applyAlignment="1">
      <alignment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5" fillId="0" borderId="0" xfId="0" applyFont="1" applyAlignment="1">
      <alignment wrapText="1"/>
    </xf>
    <xf numFmtId="166" fontId="75" fillId="0" borderId="0" xfId="5" applyFont="1" applyAlignment="1">
      <alignment wrapText="1"/>
    </xf>
    <xf numFmtId="172" fontId="75" fillId="0" borderId="0" xfId="0" applyNumberFormat="1" applyFont="1" applyFill="1" applyAlignment="1">
      <alignment wrapText="1"/>
    </xf>
    <xf numFmtId="166" fontId="18" fillId="0" borderId="1" xfId="5" applyFont="1" applyFill="1" applyBorder="1" applyAlignment="1">
      <alignment horizontal="left" vertical="center"/>
    </xf>
    <xf numFmtId="166" fontId="2" fillId="0" borderId="1" xfId="5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66" fontId="23" fillId="0" borderId="1" xfId="5" applyFont="1" applyFill="1" applyBorder="1" applyAlignment="1">
      <alignment horizontal="left" vertical="center"/>
    </xf>
    <xf numFmtId="0" fontId="0" fillId="0" borderId="0" xfId="0"/>
    <xf numFmtId="0" fontId="54" fillId="0" borderId="29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39" xfId="0" applyFont="1" applyFill="1" applyBorder="1" applyAlignment="1">
      <alignment horizontal="center" vertical="center" wrapText="1"/>
    </xf>
    <xf numFmtId="167" fontId="25" fillId="0" borderId="14" xfId="2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left" vertical="center"/>
    </xf>
    <xf numFmtId="0" fontId="65" fillId="0" borderId="1" xfId="0" applyFont="1" applyFill="1" applyBorder="1" applyAlignment="1">
      <alignment horizontal="left"/>
    </xf>
    <xf numFmtId="166" fontId="64" fillId="0" borderId="1" xfId="5" applyFont="1" applyFill="1" applyBorder="1" applyAlignment="1">
      <alignment horizontal="left"/>
    </xf>
    <xf numFmtId="49" fontId="29" fillId="0" borderId="3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166" fontId="23" fillId="0" borderId="0" xfId="5" applyFont="1"/>
    <xf numFmtId="166" fontId="2" fillId="0" borderId="1" xfId="5" applyFont="1" applyBorder="1" applyAlignment="1">
      <alignment vertical="center"/>
    </xf>
    <xf numFmtId="166" fontId="1" fillId="0" borderId="0" xfId="5" applyFont="1"/>
    <xf numFmtId="0" fontId="18" fillId="0" borderId="45" xfId="0" applyFont="1" applyFill="1" applyBorder="1" applyAlignment="1">
      <alignment horizontal="left" vertical="center" wrapText="1"/>
    </xf>
    <xf numFmtId="170" fontId="18" fillId="0" borderId="10" xfId="0" applyNumberFormat="1" applyFont="1" applyFill="1" applyBorder="1" applyAlignment="1">
      <alignment horizontal="left" vertical="center"/>
    </xf>
    <xf numFmtId="170" fontId="18" fillId="0" borderId="9" xfId="5" applyNumberFormat="1" applyFont="1" applyFill="1" applyBorder="1" applyAlignment="1">
      <alignment horizontal="left" vertical="center"/>
    </xf>
    <xf numFmtId="0" fontId="47" fillId="0" borderId="9" xfId="0" applyFont="1" applyFill="1" applyBorder="1" applyAlignment="1">
      <alignment horizontal="left" vertical="center"/>
    </xf>
    <xf numFmtId="0" fontId="18" fillId="0" borderId="46" xfId="0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/>
    </xf>
    <xf numFmtId="170" fontId="18" fillId="0" borderId="4" xfId="0" applyNumberFormat="1" applyFont="1" applyFill="1" applyBorder="1" applyAlignment="1">
      <alignment horizontal="left" vertical="center"/>
    </xf>
    <xf numFmtId="166" fontId="18" fillId="0" borderId="4" xfId="5" applyFont="1" applyFill="1" applyBorder="1" applyAlignment="1">
      <alignment horizontal="left" vertical="center"/>
    </xf>
    <xf numFmtId="166" fontId="18" fillId="0" borderId="10" xfId="5" applyFont="1" applyFill="1" applyBorder="1" applyAlignment="1">
      <alignment horizontal="left" vertical="center"/>
    </xf>
    <xf numFmtId="49" fontId="18" fillId="0" borderId="34" xfId="0" applyNumberFormat="1" applyFont="1" applyFill="1" applyBorder="1" applyAlignment="1">
      <alignment horizontal="left" vertical="center"/>
    </xf>
    <xf numFmtId="170" fontId="18" fillId="0" borderId="5" xfId="0" applyNumberFormat="1" applyFont="1" applyFill="1" applyBorder="1" applyAlignment="1">
      <alignment horizontal="left" vertical="center"/>
    </xf>
    <xf numFmtId="166" fontId="18" fillId="0" borderId="5" xfId="5" applyFont="1" applyFill="1" applyBorder="1" applyAlignment="1">
      <alignment horizontal="left" vertical="center"/>
    </xf>
    <xf numFmtId="49" fontId="10" fillId="0" borderId="18" xfId="0" applyNumberFormat="1" applyFont="1" applyFill="1" applyBorder="1" applyAlignment="1">
      <alignment horizontal="center" wrapText="1"/>
    </xf>
    <xf numFmtId="170" fontId="10" fillId="0" borderId="10" xfId="0" applyNumberFormat="1" applyFont="1" applyFill="1" applyBorder="1" applyAlignment="1">
      <alignment horizontal="left" wrapText="1"/>
    </xf>
    <xf numFmtId="170" fontId="10" fillId="0" borderId="18" xfId="0" applyNumberFormat="1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170" fontId="10" fillId="0" borderId="4" xfId="0" applyNumberFormat="1" applyFont="1" applyFill="1" applyBorder="1" applyAlignment="1">
      <alignment horizontal="left" wrapText="1"/>
    </xf>
    <xf numFmtId="170" fontId="10" fillId="0" borderId="2" xfId="0" applyNumberFormat="1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center" vertical="center" wrapText="1"/>
    </xf>
    <xf numFmtId="170" fontId="10" fillId="0" borderId="3" xfId="0" applyNumberFormat="1" applyFont="1" applyFill="1" applyBorder="1" applyAlignment="1">
      <alignment horizontal="left"/>
    </xf>
    <xf numFmtId="0" fontId="0" fillId="0" borderId="0" xfId="0"/>
    <xf numFmtId="0" fontId="55" fillId="0" borderId="1" xfId="5" applyNumberFormat="1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66" fontId="64" fillId="0" borderId="1" xfId="5" applyFont="1" applyFill="1" applyBorder="1" applyAlignment="1">
      <alignment horizontal="left" vertical="center"/>
    </xf>
    <xf numFmtId="166" fontId="66" fillId="0" borderId="1" xfId="5" applyFont="1" applyFill="1" applyBorder="1" applyAlignment="1">
      <alignment horizontal="left" vertical="center"/>
    </xf>
    <xf numFmtId="0" fontId="76" fillId="2" borderId="1" xfId="0" applyFont="1" applyFill="1" applyBorder="1" applyAlignment="1">
      <alignment vertical="center" wrapText="1"/>
    </xf>
    <xf numFmtId="166" fontId="76" fillId="2" borderId="1" xfId="5" applyFont="1" applyFill="1" applyBorder="1" applyAlignment="1">
      <alignment vertical="center" wrapText="1"/>
    </xf>
    <xf numFmtId="0" fontId="76" fillId="2" borderId="1" xfId="0" applyFont="1" applyFill="1" applyBorder="1" applyAlignment="1">
      <alignment wrapText="1"/>
    </xf>
    <xf numFmtId="0" fontId="77" fillId="2" borderId="1" xfId="0" applyFont="1" applyFill="1" applyBorder="1" applyAlignment="1">
      <alignment wrapText="1"/>
    </xf>
    <xf numFmtId="0" fontId="0" fillId="0" borderId="0" xfId="0"/>
    <xf numFmtId="164" fontId="1" fillId="2" borderId="0" xfId="0" applyNumberFormat="1" applyFont="1" applyFill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0" xfId="0"/>
    <xf numFmtId="0" fontId="78" fillId="0" borderId="0" xfId="0" applyFont="1" applyAlignment="1">
      <alignment vertical="center"/>
    </xf>
    <xf numFmtId="170" fontId="78" fillId="0" borderId="0" xfId="0" applyNumberFormat="1" applyFont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10" fillId="0" borderId="10" xfId="0" applyFont="1" applyFill="1" applyBorder="1" applyAlignment="1">
      <alignment horizontal="left" wrapText="1"/>
    </xf>
    <xf numFmtId="0" fontId="47" fillId="0" borderId="18" xfId="0" applyFont="1" applyFill="1" applyBorder="1" applyAlignment="1">
      <alignment horizontal="left" vertical="center"/>
    </xf>
    <xf numFmtId="0" fontId="47" fillId="0" borderId="2" xfId="0" applyFont="1" applyFill="1" applyBorder="1" applyAlignment="1">
      <alignment horizontal="left"/>
    </xf>
    <xf numFmtId="49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166" fontId="19" fillId="0" borderId="29" xfId="5" applyFont="1" applyBorder="1"/>
    <xf numFmtId="166" fontId="19" fillId="0" borderId="14" xfId="5" applyFont="1" applyBorder="1"/>
    <xf numFmtId="164" fontId="1" fillId="0" borderId="0" xfId="0" applyNumberFormat="1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 textRotation="90" wrapText="1"/>
    </xf>
    <xf numFmtId="166" fontId="1" fillId="0" borderId="0" xfId="0" applyNumberFormat="1" applyFont="1" applyFill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0" xfId="0"/>
    <xf numFmtId="0" fontId="63" fillId="9" borderId="1" xfId="0" applyFont="1" applyFill="1" applyBorder="1" applyAlignment="1">
      <alignment horizontal="left" vertical="center"/>
    </xf>
    <xf numFmtId="0" fontId="70" fillId="9" borderId="1" xfId="0" applyFont="1" applyFill="1" applyBorder="1" applyAlignment="1">
      <alignment horizontal="left" vertical="center"/>
    </xf>
    <xf numFmtId="164" fontId="80" fillId="9" borderId="1" xfId="0" applyNumberFormat="1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55" fillId="10" borderId="1" xfId="0" applyFont="1" applyFill="1" applyBorder="1" applyAlignment="1">
      <alignment horizontal="left" vertical="center"/>
    </xf>
    <xf numFmtId="0" fontId="55" fillId="10" borderId="1" xfId="0" applyFont="1" applyFill="1" applyBorder="1" applyAlignment="1">
      <alignment horizontal="left"/>
    </xf>
    <xf numFmtId="166" fontId="55" fillId="10" borderId="1" xfId="5" applyFont="1" applyFill="1" applyBorder="1" applyAlignment="1">
      <alignment horizontal="left"/>
    </xf>
    <xf numFmtId="164" fontId="55" fillId="10" borderId="1" xfId="0" applyNumberFormat="1" applyFont="1" applyFill="1" applyBorder="1" applyAlignment="1">
      <alignment horizontal="left" vertical="center"/>
    </xf>
    <xf numFmtId="0" fontId="54" fillId="10" borderId="1" xfId="0" applyFont="1" applyFill="1" applyBorder="1" applyAlignment="1">
      <alignment horizontal="center" vertical="center"/>
    </xf>
    <xf numFmtId="166" fontId="70" fillId="10" borderId="1" xfId="5" applyFont="1" applyFill="1" applyBorder="1" applyAlignment="1">
      <alignment horizontal="left" vertical="center"/>
    </xf>
    <xf numFmtId="166" fontId="67" fillId="10" borderId="1" xfId="5" applyFont="1" applyFill="1" applyBorder="1" applyAlignment="1">
      <alignment horizontal="left" vertical="center"/>
    </xf>
    <xf numFmtId="0" fontId="29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40" fillId="1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/>
    </xf>
    <xf numFmtId="166" fontId="63" fillId="9" borderId="1" xfId="5" applyFont="1" applyFill="1" applyBorder="1"/>
    <xf numFmtId="0" fontId="64" fillId="0" borderId="1" xfId="0" applyFont="1" applyFill="1" applyBorder="1" applyAlignment="1">
      <alignment horizontal="left"/>
    </xf>
    <xf numFmtId="0" fontId="69" fillId="0" borderId="1" xfId="0" applyFont="1" applyFill="1" applyBorder="1" applyAlignment="1">
      <alignment horizontal="left"/>
    </xf>
    <xf numFmtId="166" fontId="69" fillId="0" borderId="1" xfId="0" applyNumberFormat="1" applyFont="1" applyBorder="1" applyAlignment="1">
      <alignment horizontal="left"/>
    </xf>
    <xf numFmtId="166" fontId="17" fillId="0" borderId="1" xfId="5" applyFont="1" applyBorder="1" applyAlignment="1">
      <alignment horizontal="left"/>
    </xf>
    <xf numFmtId="166" fontId="2" fillId="0" borderId="1" xfId="0" applyNumberFormat="1" applyFont="1" applyFill="1" applyBorder="1" applyAlignment="1">
      <alignment horizontal="center" textRotation="90" wrapText="1"/>
    </xf>
    <xf numFmtId="44" fontId="64" fillId="0" borderId="1" xfId="0" applyNumberFormat="1" applyFont="1" applyFill="1" applyBorder="1" applyAlignment="1">
      <alignment horizontal="left"/>
    </xf>
    <xf numFmtId="0" fontId="58" fillId="0" borderId="1" xfId="0" applyFont="1" applyBorder="1" applyAlignment="1">
      <alignment horizontal="left"/>
    </xf>
    <xf numFmtId="166" fontId="6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55" fillId="0" borderId="1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/>
    </xf>
    <xf numFmtId="166" fontId="38" fillId="0" borderId="1" xfId="5" applyFont="1" applyFill="1" applyBorder="1" applyAlignment="1">
      <alignment horizontal="center" textRotation="90"/>
    </xf>
    <xf numFmtId="0" fontId="0" fillId="0" borderId="1" xfId="0" applyFill="1" applyBorder="1"/>
    <xf numFmtId="44" fontId="0" fillId="0" borderId="1" xfId="0" applyNumberFormat="1" applyFill="1" applyBorder="1"/>
    <xf numFmtId="166" fontId="38" fillId="0" borderId="1" xfId="5" applyFont="1" applyFill="1" applyBorder="1"/>
    <xf numFmtId="166" fontId="0" fillId="0" borderId="1" xfId="5" applyFont="1" applyFill="1" applyBorder="1"/>
    <xf numFmtId="0" fontId="2" fillId="0" borderId="1" xfId="0" applyFont="1" applyFill="1" applyBorder="1"/>
    <xf numFmtId="166" fontId="2" fillId="0" borderId="1" xfId="5" applyFont="1" applyFill="1" applyBorder="1" applyAlignment="1">
      <alignment vertical="center"/>
    </xf>
    <xf numFmtId="166" fontId="2" fillId="0" borderId="1" xfId="5" applyFont="1" applyFill="1" applyBorder="1"/>
    <xf numFmtId="0" fontId="76" fillId="0" borderId="1" xfId="0" applyFont="1" applyFill="1" applyBorder="1" applyAlignment="1">
      <alignment vertical="center" wrapText="1"/>
    </xf>
    <xf numFmtId="0" fontId="77" fillId="0" borderId="1" xfId="0" applyFont="1" applyFill="1" applyBorder="1" applyAlignment="1">
      <alignment wrapText="1"/>
    </xf>
    <xf numFmtId="166" fontId="2" fillId="0" borderId="1" xfId="0" applyNumberFormat="1" applyFont="1" applyFill="1" applyBorder="1"/>
    <xf numFmtId="0" fontId="69" fillId="10" borderId="1" xfId="0" applyFont="1" applyFill="1" applyBorder="1" applyAlignment="1">
      <alignment horizontal="left" vertical="center"/>
    </xf>
    <xf numFmtId="166" fontId="57" fillId="0" borderId="1" xfId="5" applyFont="1" applyFill="1" applyBorder="1"/>
    <xf numFmtId="166" fontId="75" fillId="9" borderId="1" xfId="5" applyFont="1" applyFill="1" applyBorder="1"/>
    <xf numFmtId="0" fontId="55" fillId="0" borderId="1" xfId="0" applyFont="1" applyFill="1" applyBorder="1" applyAlignment="1">
      <alignment horizontal="left"/>
    </xf>
    <xf numFmtId="0" fontId="69" fillId="0" borderId="1" xfId="0" applyFont="1" applyFill="1" applyBorder="1" applyAlignment="1">
      <alignment horizontal="left" vertical="center"/>
    </xf>
    <xf numFmtId="166" fontId="70" fillId="0" borderId="1" xfId="5" applyFont="1" applyFill="1" applyBorder="1" applyAlignment="1">
      <alignment horizontal="left" vertical="center"/>
    </xf>
    <xf numFmtId="166" fontId="67" fillId="0" borderId="1" xfId="5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66" fontId="19" fillId="0" borderId="16" xfId="5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 wrapText="1"/>
    </xf>
    <xf numFmtId="0" fontId="0" fillId="0" borderId="0" xfId="0"/>
    <xf numFmtId="166" fontId="1" fillId="0" borderId="3" xfId="5" applyFont="1" applyFill="1" applyBorder="1" applyAlignment="1">
      <alignment vertical="center"/>
    </xf>
    <xf numFmtId="166" fontId="10" fillId="0" borderId="0" xfId="5" applyFont="1" applyFill="1" applyBorder="1"/>
    <xf numFmtId="0" fontId="1" fillId="2" borderId="0" xfId="0" applyNumberFormat="1" applyFont="1" applyFill="1" applyAlignment="1">
      <alignment horizontal="justify"/>
    </xf>
    <xf numFmtId="166" fontId="1" fillId="2" borderId="0" xfId="5" applyFont="1" applyFill="1" applyBorder="1"/>
    <xf numFmtId="166" fontId="27" fillId="0" borderId="16" xfId="5" applyFont="1" applyFill="1" applyBorder="1" applyAlignment="1">
      <alignment vertical="center" wrapText="1"/>
    </xf>
    <xf numFmtId="172" fontId="1" fillId="2" borderId="0" xfId="0" applyNumberFormat="1" applyFont="1" applyFill="1"/>
    <xf numFmtId="166" fontId="10" fillId="2" borderId="0" xfId="5" applyFont="1" applyFill="1"/>
    <xf numFmtId="166" fontId="18" fillId="0" borderId="42" xfId="5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170" fontId="18" fillId="0" borderId="55" xfId="0" applyNumberFormat="1" applyFont="1" applyFill="1" applyBorder="1" applyAlignment="1">
      <alignment horizontal="left" vertical="center"/>
    </xf>
    <xf numFmtId="166" fontId="18" fillId="0" borderId="55" xfId="5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73" fontId="13" fillId="2" borderId="0" xfId="0" applyNumberFormat="1" applyFont="1" applyFill="1" applyAlignment="1">
      <alignment vertical="center"/>
    </xf>
    <xf numFmtId="0" fontId="30" fillId="0" borderId="29" xfId="0" applyFont="1" applyFill="1" applyBorder="1" applyAlignment="1">
      <alignment horizontal="center" vertical="center" wrapText="1"/>
    </xf>
    <xf numFmtId="174" fontId="48" fillId="2" borderId="0" xfId="12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174" fontId="40" fillId="2" borderId="0" xfId="12" applyNumberFormat="1" applyFont="1" applyFill="1" applyAlignment="1">
      <alignment vertical="center"/>
    </xf>
    <xf numFmtId="0" fontId="1" fillId="2" borderId="0" xfId="0" applyFont="1" applyFill="1" applyAlignment="1">
      <alignment horizontal="right"/>
    </xf>
    <xf numFmtId="174" fontId="1" fillId="2" borderId="0" xfId="12" applyNumberFormat="1" applyFont="1" applyFill="1"/>
    <xf numFmtId="0" fontId="40" fillId="2" borderId="0" xfId="0" applyFont="1" applyFill="1" applyAlignment="1">
      <alignment vertical="center"/>
    </xf>
    <xf numFmtId="0" fontId="78" fillId="2" borderId="0" xfId="0" applyFont="1" applyFill="1" applyAlignment="1">
      <alignment vertical="center"/>
    </xf>
    <xf numFmtId="170" fontId="32" fillId="0" borderId="58" xfId="0" applyNumberFormat="1" applyFont="1" applyFill="1" applyBorder="1" applyAlignment="1">
      <alignment vertical="center" wrapText="1"/>
    </xf>
    <xf numFmtId="170" fontId="32" fillId="0" borderId="56" xfId="0" applyNumberFormat="1" applyFont="1" applyFill="1" applyBorder="1" applyAlignment="1">
      <alignment vertical="center" wrapText="1"/>
    </xf>
    <xf numFmtId="170" fontId="32" fillId="0" borderId="30" xfId="0" applyNumberFormat="1" applyFont="1" applyFill="1" applyBorder="1" applyAlignment="1">
      <alignment vertical="center" wrapText="1"/>
    </xf>
    <xf numFmtId="170" fontId="33" fillId="0" borderId="29" xfId="0" applyNumberFormat="1" applyFont="1" applyFill="1" applyBorder="1" applyAlignment="1">
      <alignment vertical="center" wrapText="1"/>
    </xf>
    <xf numFmtId="10" fontId="1" fillId="0" borderId="2" xfId="12" applyNumberFormat="1" applyFont="1" applyBorder="1" applyAlignment="1">
      <alignment vertical="center" wrapText="1"/>
    </xf>
    <xf numFmtId="10" fontId="1" fillId="0" borderId="9" xfId="12" applyNumberFormat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10" fontId="1" fillId="0" borderId="3" xfId="12" applyNumberFormat="1" applyFont="1" applyBorder="1" applyAlignment="1">
      <alignment vertical="center" wrapText="1"/>
    </xf>
    <xf numFmtId="10" fontId="8" fillId="0" borderId="14" xfId="12" applyNumberFormat="1" applyFont="1" applyBorder="1" applyAlignment="1">
      <alignment vertical="center" wrapText="1"/>
    </xf>
    <xf numFmtId="172" fontId="1" fillId="0" borderId="0" xfId="0" applyNumberFormat="1" applyFont="1" applyAlignment="1">
      <alignment wrapText="1"/>
    </xf>
    <xf numFmtId="0" fontId="8" fillId="2" borderId="0" xfId="0" applyFont="1" applyFill="1" applyAlignment="1">
      <alignment horizontal="right"/>
    </xf>
    <xf numFmtId="174" fontId="8" fillId="2" borderId="0" xfId="12" applyNumberFormat="1" applyFont="1" applyFill="1" applyAlignment="1">
      <alignment horizontal="center"/>
    </xf>
    <xf numFmtId="170" fontId="83" fillId="0" borderId="14" xfId="0" applyNumberFormat="1" applyFont="1" applyFill="1" applyBorder="1" applyAlignment="1">
      <alignment vertical="center"/>
    </xf>
    <xf numFmtId="170" fontId="82" fillId="0" borderId="14" xfId="0" applyNumberFormat="1" applyFont="1" applyFill="1" applyBorder="1" applyAlignment="1">
      <alignment vertical="center"/>
    </xf>
    <xf numFmtId="170" fontId="10" fillId="0" borderId="3" xfId="5" applyNumberFormat="1" applyFont="1" applyFill="1" applyBorder="1" applyAlignment="1">
      <alignment horizontal="right"/>
    </xf>
    <xf numFmtId="167" fontId="35" fillId="0" borderId="9" xfId="5" applyNumberFormat="1" applyFont="1" applyFill="1" applyBorder="1" applyAlignment="1">
      <alignment horizontal="right"/>
    </xf>
    <xf numFmtId="169" fontId="29" fillId="0" borderId="2" xfId="0" applyNumberFormat="1" applyFont="1" applyFill="1" applyBorder="1" applyAlignment="1">
      <alignment horizontal="left" vertical="center"/>
    </xf>
    <xf numFmtId="169" fontId="29" fillId="0" borderId="3" xfId="0" applyNumberFormat="1" applyFont="1" applyFill="1" applyBorder="1" applyAlignment="1">
      <alignment horizontal="left" vertical="center"/>
    </xf>
    <xf numFmtId="169" fontId="37" fillId="0" borderId="14" xfId="1" applyNumberFormat="1" applyFont="1" applyFill="1" applyBorder="1" applyAlignment="1">
      <alignment horizontal="center" vertical="center" wrapText="1"/>
    </xf>
    <xf numFmtId="0" fontId="78" fillId="0" borderId="25" xfId="0" applyFont="1" applyFill="1" applyBorder="1" applyAlignment="1">
      <alignment horizontal="center" wrapText="1"/>
    </xf>
    <xf numFmtId="49" fontId="78" fillId="0" borderId="26" xfId="0" applyNumberFormat="1" applyFont="1" applyFill="1" applyBorder="1" applyAlignment="1">
      <alignment horizontal="center" wrapText="1"/>
    </xf>
    <xf numFmtId="49" fontId="78" fillId="0" borderId="27" xfId="0" applyNumberFormat="1" applyFont="1" applyFill="1" applyBorder="1" applyAlignment="1">
      <alignment horizontal="center" wrapText="1"/>
    </xf>
    <xf numFmtId="0" fontId="49" fillId="0" borderId="18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justify" vertical="center" wrapText="1"/>
    </xf>
    <xf numFmtId="170" fontId="78" fillId="0" borderId="18" xfId="0" applyNumberFormat="1" applyFont="1" applyFill="1" applyBorder="1" applyAlignment="1">
      <alignment horizontal="left" wrapText="1"/>
    </xf>
    <xf numFmtId="170" fontId="78" fillId="0" borderId="18" xfId="5" applyNumberFormat="1" applyFont="1" applyFill="1" applyBorder="1" applyAlignment="1">
      <alignment horizontal="right" wrapText="1"/>
    </xf>
    <xf numFmtId="0" fontId="78" fillId="0" borderId="6" xfId="0" applyFont="1" applyFill="1" applyBorder="1" applyAlignment="1">
      <alignment horizontal="center" wrapText="1"/>
    </xf>
    <xf numFmtId="49" fontId="78" fillId="0" borderId="1" xfId="0" applyNumberFormat="1" applyFont="1" applyFill="1" applyBorder="1" applyAlignment="1">
      <alignment horizontal="center" wrapText="1"/>
    </xf>
    <xf numFmtId="49" fontId="78" fillId="0" borderId="31" xfId="0" applyNumberFormat="1" applyFont="1" applyFill="1" applyBorder="1" applyAlignment="1">
      <alignment horizontal="center" wrapText="1"/>
    </xf>
    <xf numFmtId="0" fontId="49" fillId="0" borderId="9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justify" vertical="center" wrapText="1"/>
    </xf>
    <xf numFmtId="170" fontId="78" fillId="0" borderId="2" xfId="0" applyNumberFormat="1" applyFont="1" applyFill="1" applyBorder="1" applyAlignment="1">
      <alignment horizontal="left" wrapText="1"/>
    </xf>
    <xf numFmtId="170" fontId="78" fillId="0" borderId="2" xfId="5" applyNumberFormat="1" applyFont="1" applyFill="1" applyBorder="1" applyAlignment="1">
      <alignment horizontal="right" wrapText="1"/>
    </xf>
    <xf numFmtId="0" fontId="78" fillId="0" borderId="6" xfId="0" applyFont="1" applyFill="1" applyBorder="1" applyAlignment="1">
      <alignment horizontal="center"/>
    </xf>
    <xf numFmtId="49" fontId="78" fillId="0" borderId="1" xfId="0" applyNumberFormat="1" applyFont="1" applyFill="1" applyBorder="1" applyAlignment="1">
      <alignment horizontal="center"/>
    </xf>
    <xf numFmtId="170" fontId="78" fillId="0" borderId="2" xfId="0" applyNumberFormat="1" applyFont="1" applyFill="1" applyBorder="1" applyAlignment="1">
      <alignment horizontal="left"/>
    </xf>
    <xf numFmtId="0" fontId="4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justify" vertical="center" wrapText="1"/>
    </xf>
    <xf numFmtId="0" fontId="78" fillId="0" borderId="12" xfId="0" applyFont="1" applyFill="1" applyBorder="1" applyAlignment="1">
      <alignment horizontal="center"/>
    </xf>
    <xf numFmtId="49" fontId="78" fillId="0" borderId="11" xfId="0" applyNumberFormat="1" applyFont="1" applyFill="1" applyBorder="1" applyAlignment="1">
      <alignment horizontal="center"/>
    </xf>
    <xf numFmtId="170" fontId="78" fillId="0" borderId="3" xfId="0" applyNumberFormat="1" applyFont="1" applyFill="1" applyBorder="1" applyAlignment="1">
      <alignment horizontal="left"/>
    </xf>
    <xf numFmtId="170" fontId="84" fillId="0" borderId="2" xfId="0" applyNumberFormat="1" applyFont="1" applyFill="1" applyBorder="1" applyAlignment="1">
      <alignment vertical="center"/>
    </xf>
    <xf numFmtId="170" fontId="78" fillId="0" borderId="2" xfId="0" applyNumberFormat="1" applyFont="1" applyFill="1" applyBorder="1" applyAlignment="1">
      <alignment vertical="center"/>
    </xf>
    <xf numFmtId="49" fontId="78" fillId="0" borderId="65" xfId="0" applyNumberFormat="1" applyFont="1" applyFill="1" applyBorder="1" applyAlignment="1">
      <alignment horizontal="center" wrapText="1"/>
    </xf>
    <xf numFmtId="0" fontId="49" fillId="0" borderId="15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justify" vertical="center" wrapText="1"/>
    </xf>
    <xf numFmtId="170" fontId="78" fillId="0" borderId="3" xfId="5" applyNumberFormat="1" applyFont="1" applyFill="1" applyBorder="1" applyAlignment="1">
      <alignment horizontal="right" wrapText="1"/>
    </xf>
    <xf numFmtId="49" fontId="78" fillId="0" borderId="28" xfId="0" applyNumberFormat="1" applyFont="1" applyFill="1" applyBorder="1" applyAlignment="1">
      <alignment horizontal="center" wrapText="1"/>
    </xf>
    <xf numFmtId="0" fontId="40" fillId="2" borderId="2" xfId="0" applyFont="1" applyFill="1" applyBorder="1"/>
    <xf numFmtId="0" fontId="40" fillId="2" borderId="12" xfId="0" applyFont="1" applyFill="1" applyBorder="1" applyAlignment="1">
      <alignment horizontal="center"/>
    </xf>
    <xf numFmtId="0" fontId="40" fillId="2" borderId="11" xfId="0" applyFont="1" applyFill="1" applyBorder="1" applyAlignment="1">
      <alignment horizontal="center"/>
    </xf>
    <xf numFmtId="0" fontId="40" fillId="2" borderId="52" xfId="0" applyFont="1" applyFill="1" applyBorder="1" applyAlignment="1">
      <alignment horizontal="center"/>
    </xf>
    <xf numFmtId="0" fontId="49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justify" vertical="center" wrapText="1"/>
    </xf>
    <xf numFmtId="0" fontId="40" fillId="2" borderId="3" xfId="0" applyFont="1" applyFill="1" applyBorder="1"/>
    <xf numFmtId="0" fontId="40" fillId="2" borderId="35" xfId="0" applyFont="1" applyFill="1" applyBorder="1" applyAlignment="1">
      <alignment horizontal="center"/>
    </xf>
    <xf numFmtId="0" fontId="40" fillId="2" borderId="36" xfId="0" applyFont="1" applyFill="1" applyBorder="1" applyAlignment="1">
      <alignment horizontal="center"/>
    </xf>
    <xf numFmtId="0" fontId="40" fillId="2" borderId="37" xfId="0" applyFont="1" applyFill="1" applyBorder="1" applyAlignment="1">
      <alignment horizontal="center"/>
    </xf>
    <xf numFmtId="0" fontId="28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horizontal="center" vertical="center" wrapText="1"/>
    </xf>
    <xf numFmtId="170" fontId="40" fillId="2" borderId="14" xfId="0" applyNumberFormat="1" applyFont="1" applyFill="1" applyBorder="1"/>
    <xf numFmtId="0" fontId="7" fillId="2" borderId="0" xfId="0" applyFont="1" applyFill="1" applyAlignment="1">
      <alignment horizontal="center" vertical="center"/>
    </xf>
    <xf numFmtId="166" fontId="23" fillId="2" borderId="0" xfId="5" applyFont="1" applyFill="1" applyBorder="1"/>
    <xf numFmtId="166" fontId="6" fillId="2" borderId="0" xfId="5" applyFont="1" applyFill="1" applyBorder="1"/>
    <xf numFmtId="0" fontId="1" fillId="0" borderId="0" xfId="0" applyFont="1" applyBorder="1"/>
    <xf numFmtId="0" fontId="6" fillId="2" borderId="0" xfId="0" applyFont="1" applyFill="1" applyBorder="1" applyAlignment="1">
      <alignment horizontal="right"/>
    </xf>
    <xf numFmtId="166" fontId="11" fillId="2" borderId="0" xfId="5" applyFont="1" applyFill="1" applyBorder="1"/>
    <xf numFmtId="166" fontId="1" fillId="2" borderId="0" xfId="0" applyNumberFormat="1" applyFont="1" applyFill="1" applyBorder="1"/>
    <xf numFmtId="10" fontId="1" fillId="2" borderId="0" xfId="12" applyNumberFormat="1" applyFont="1" applyFill="1" applyBorder="1" applyAlignment="1">
      <alignment horizontal="right"/>
    </xf>
    <xf numFmtId="166" fontId="1" fillId="2" borderId="0" xfId="5" applyFill="1" applyBorder="1" applyAlignment="1">
      <alignment horizontal="justify"/>
    </xf>
    <xf numFmtId="49" fontId="1" fillId="2" borderId="0" xfId="0" applyNumberFormat="1" applyFont="1" applyFill="1" applyBorder="1" applyAlignment="1">
      <alignment horizontal="justify"/>
    </xf>
    <xf numFmtId="0" fontId="1" fillId="2" borderId="0" xfId="0" applyNumberFormat="1" applyFont="1" applyFill="1" applyBorder="1" applyAlignment="1">
      <alignment horizontal="justify"/>
    </xf>
    <xf numFmtId="166" fontId="8" fillId="2" borderId="0" xfId="5" applyFont="1" applyFill="1" applyBorder="1"/>
    <xf numFmtId="49" fontId="50" fillId="0" borderId="0" xfId="0" applyNumberFormat="1" applyFont="1" applyAlignment="1">
      <alignment horizontal="left" vertical="center" wrapText="1"/>
    </xf>
    <xf numFmtId="49" fontId="39" fillId="0" borderId="0" xfId="0" applyNumberFormat="1" applyFont="1" applyAlignment="1">
      <alignment horizontal="left" vertical="center" wrapText="1" indent="1"/>
    </xf>
    <xf numFmtId="49" fontId="49" fillId="0" borderId="42" xfId="0" applyNumberFormat="1" applyFont="1" applyBorder="1" applyAlignment="1">
      <alignment horizontal="left" vertical="center" wrapText="1" indent="1"/>
    </xf>
    <xf numFmtId="49" fontId="49" fillId="0" borderId="43" xfId="0" applyNumberFormat="1" applyFont="1" applyBorder="1" applyAlignment="1">
      <alignment horizontal="left" vertical="center" wrapText="1" indent="1"/>
    </xf>
    <xf numFmtId="49" fontId="39" fillId="0" borderId="3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49" fontId="49" fillId="0" borderId="15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8" fillId="0" borderId="0" xfId="0" applyNumberFormat="1" applyFont="1" applyFill="1" applyAlignment="1">
      <alignment horizontal="center" vertical="center" wrapText="1"/>
    </xf>
    <xf numFmtId="49" fontId="28" fillId="0" borderId="41" xfId="0" applyNumberFormat="1" applyFont="1" applyBorder="1" applyAlignment="1">
      <alignment horizontal="center" vertical="center" wrapText="1"/>
    </xf>
    <xf numFmtId="49" fontId="49" fillId="0" borderId="9" xfId="0" applyNumberFormat="1" applyFont="1" applyBorder="1" applyAlignment="1">
      <alignment horizontal="center" vertical="center" wrapText="1"/>
    </xf>
    <xf numFmtId="49" fontId="39" fillId="0" borderId="9" xfId="0" applyNumberFormat="1" applyFont="1" applyBorder="1" applyAlignment="1">
      <alignment horizontal="center" vertical="center" wrapText="1"/>
    </xf>
    <xf numFmtId="49" fontId="49" fillId="0" borderId="5" xfId="0" applyNumberFormat="1" applyFont="1" applyBorder="1" applyAlignment="1">
      <alignment horizontal="left" vertical="center" wrapText="1" indent="1"/>
    </xf>
    <xf numFmtId="49" fontId="49" fillId="0" borderId="10" xfId="0" applyNumberFormat="1" applyFont="1" applyBorder="1" applyAlignment="1">
      <alignment horizontal="left" vertical="center" wrapText="1" indent="1"/>
    </xf>
    <xf numFmtId="49" fontId="39" fillId="0" borderId="16" xfId="0" applyNumberFormat="1" applyFont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30" fillId="0" borderId="41" xfId="0" applyNumberFormat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49" fontId="30" fillId="0" borderId="0" xfId="0" applyNumberFormat="1" applyFont="1" applyFill="1" applyAlignment="1">
      <alignment horizontal="center" vertical="center" wrapText="1"/>
    </xf>
    <xf numFmtId="49" fontId="51" fillId="0" borderId="0" xfId="0" applyNumberFormat="1" applyFont="1" applyFill="1" applyAlignment="1">
      <alignment horizontal="center" vertical="center" wrapText="1"/>
    </xf>
    <xf numFmtId="49" fontId="52" fillId="0" borderId="0" xfId="0" applyNumberFormat="1" applyFont="1" applyFill="1" applyAlignment="1">
      <alignment horizontal="center" vertical="center" wrapText="1"/>
    </xf>
    <xf numFmtId="49" fontId="53" fillId="0" borderId="0" xfId="0" applyNumberFormat="1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22" fillId="0" borderId="18" xfId="0" applyFont="1" applyFill="1" applyBorder="1" applyAlignment="1">
      <alignment horizontal="center" vertical="center" textRotation="90" wrapText="1"/>
    </xf>
    <xf numFmtId="0" fontId="22" fillId="0" borderId="2" xfId="0" applyFont="1" applyFill="1" applyBorder="1" applyAlignment="1">
      <alignment horizontal="center" vertical="center" textRotation="90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8" xfId="0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2" xfId="0" applyFont="1" applyFill="1" applyBorder="1" applyAlignment="1" applyProtection="1">
      <alignment horizontal="center" vertical="center" textRotation="90" wrapText="1"/>
      <protection locked="0" hidden="1"/>
    </xf>
    <xf numFmtId="0" fontId="19" fillId="0" borderId="2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justify" vertical="center"/>
    </xf>
    <xf numFmtId="0" fontId="54" fillId="0" borderId="29" xfId="2" applyFont="1" applyFill="1" applyBorder="1" applyAlignment="1">
      <alignment horizontal="center" vertical="center"/>
    </xf>
    <xf numFmtId="0" fontId="54" fillId="0" borderId="40" xfId="2" applyFont="1" applyFill="1" applyBorder="1" applyAlignment="1">
      <alignment horizontal="center" vertical="center"/>
    </xf>
    <xf numFmtId="0" fontId="54" fillId="0" borderId="44" xfId="2" applyFont="1" applyFill="1" applyBorder="1" applyAlignment="1">
      <alignment horizontal="center" vertical="center" wrapText="1"/>
    </xf>
    <xf numFmtId="0" fontId="54" fillId="0" borderId="16" xfId="2" applyFont="1" applyFill="1" applyBorder="1" applyAlignment="1">
      <alignment horizontal="center" vertical="center" wrapText="1"/>
    </xf>
    <xf numFmtId="164" fontId="55" fillId="0" borderId="29" xfId="2" applyNumberFormat="1" applyFont="1" applyFill="1" applyBorder="1" applyAlignment="1">
      <alignment horizontal="left" vertical="center"/>
    </xf>
    <xf numFmtId="164" fontId="55" fillId="0" borderId="40" xfId="2" applyNumberFormat="1" applyFont="1" applyFill="1" applyBorder="1" applyAlignment="1">
      <alignment horizontal="left" vertical="center"/>
    </xf>
    <xf numFmtId="164" fontId="55" fillId="0" borderId="39" xfId="2" applyNumberFormat="1" applyFont="1" applyFill="1" applyBorder="1" applyAlignment="1">
      <alignment horizontal="left" vertical="center"/>
    </xf>
    <xf numFmtId="0" fontId="54" fillId="0" borderId="44" xfId="2" applyFont="1" applyFill="1" applyBorder="1" applyAlignment="1" applyProtection="1">
      <alignment horizontal="center" vertical="center" textRotation="90" wrapText="1"/>
      <protection locked="0" hidden="1"/>
    </xf>
    <xf numFmtId="0" fontId="54" fillId="0" borderId="16" xfId="2" applyFont="1" applyFill="1" applyBorder="1" applyAlignment="1" applyProtection="1">
      <alignment horizontal="center" vertical="center" textRotation="90" wrapText="1"/>
      <protection locked="0" hidden="1"/>
    </xf>
    <xf numFmtId="0" fontId="28" fillId="0" borderId="0" xfId="0" applyFont="1" applyFill="1" applyAlignment="1">
      <alignment horizontal="center" vertical="center"/>
    </xf>
    <xf numFmtId="0" fontId="54" fillId="0" borderId="44" xfId="2" quotePrefix="1" applyFont="1" applyFill="1" applyBorder="1" applyAlignment="1" applyProtection="1">
      <alignment horizontal="center" vertical="center" textRotation="90" wrapText="1"/>
      <protection locked="0" hidden="1"/>
    </xf>
    <xf numFmtId="0" fontId="42" fillId="0" borderId="0" xfId="0" applyFont="1" applyFill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6" fillId="0" borderId="44" xfId="2" applyFont="1" applyFill="1" applyBorder="1" applyAlignment="1" applyProtection="1">
      <alignment horizontal="center" vertical="center" textRotation="90" wrapText="1"/>
      <protection locked="0" hidden="1"/>
    </xf>
    <xf numFmtId="0" fontId="6" fillId="0" borderId="16" xfId="2" applyFont="1" applyFill="1" applyBorder="1" applyAlignment="1" applyProtection="1">
      <alignment horizontal="center" vertical="center" textRotation="90" wrapText="1"/>
      <protection locked="0" hidden="1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/>
    </xf>
    <xf numFmtId="0" fontId="8" fillId="0" borderId="29" xfId="2" applyFont="1" applyFill="1" applyBorder="1" applyAlignment="1">
      <alignment horizontal="center" wrapText="1"/>
    </xf>
    <xf numFmtId="0" fontId="8" fillId="0" borderId="40" xfId="2" applyFont="1" applyFill="1" applyBorder="1" applyAlignment="1">
      <alignment horizontal="center" wrapText="1"/>
    </xf>
    <xf numFmtId="0" fontId="6" fillId="0" borderId="44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center"/>
    </xf>
    <xf numFmtId="0" fontId="9" fillId="0" borderId="44" xfId="2" applyFont="1" applyFill="1" applyBorder="1" applyAlignment="1" applyProtection="1">
      <alignment horizontal="center" vertical="center" textRotation="90" wrapText="1"/>
      <protection locked="0" hidden="1"/>
    </xf>
    <xf numFmtId="0" fontId="9" fillId="0" borderId="16" xfId="2" applyFont="1" applyFill="1" applyBorder="1" applyAlignment="1" applyProtection="1">
      <alignment horizontal="center" vertical="center" textRotation="90" wrapText="1"/>
      <protection locked="0" hidden="1"/>
    </xf>
    <xf numFmtId="0" fontId="46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justify"/>
    </xf>
    <xf numFmtId="0" fontId="28" fillId="0" borderId="0" xfId="0" applyFont="1" applyFill="1" applyAlignment="1">
      <alignment horizontal="center"/>
    </xf>
    <xf numFmtId="0" fontId="28" fillId="0" borderId="41" xfId="0" applyFont="1" applyFill="1" applyBorder="1" applyAlignment="1">
      <alignment horizontal="center"/>
    </xf>
    <xf numFmtId="0" fontId="27" fillId="0" borderId="29" xfId="2" applyFont="1" applyFill="1" applyBorder="1" applyAlignment="1">
      <alignment horizontal="center"/>
    </xf>
    <xf numFmtId="0" fontId="27" fillId="0" borderId="40" xfId="2" applyFont="1" applyFill="1" applyBorder="1" applyAlignment="1">
      <alignment horizontal="center"/>
    </xf>
    <xf numFmtId="0" fontId="27" fillId="0" borderId="44" xfId="2" applyFont="1" applyFill="1" applyBorder="1" applyAlignment="1">
      <alignment horizontal="center" vertical="center" wrapText="1"/>
    </xf>
    <xf numFmtId="0" fontId="27" fillId="0" borderId="16" xfId="2" applyFont="1" applyFill="1" applyBorder="1" applyAlignment="1">
      <alignment horizontal="center" vertical="center" wrapText="1"/>
    </xf>
    <xf numFmtId="0" fontId="27" fillId="0" borderId="44" xfId="2" applyFont="1" applyFill="1" applyBorder="1" applyAlignment="1" applyProtection="1">
      <alignment horizontal="center" vertical="center" textRotation="90" wrapText="1"/>
      <protection locked="0" hidden="1"/>
    </xf>
    <xf numFmtId="0" fontId="27" fillId="0" borderId="16" xfId="2" applyFont="1" applyFill="1" applyBorder="1" applyAlignment="1" applyProtection="1">
      <alignment horizontal="center" vertical="center" textRotation="90" wrapText="1"/>
      <protection locked="0" hidden="1"/>
    </xf>
    <xf numFmtId="49" fontId="4" fillId="2" borderId="0" xfId="0" applyNumberFormat="1" applyFont="1" applyFill="1" applyAlignment="1">
      <alignment horizontal="left"/>
    </xf>
    <xf numFmtId="0" fontId="22" fillId="0" borderId="29" xfId="2" applyFont="1" applyFill="1" applyBorder="1" applyAlignment="1">
      <alignment horizontal="center" vertical="center"/>
    </xf>
    <xf numFmtId="0" fontId="22" fillId="0" borderId="40" xfId="2" applyFont="1" applyFill="1" applyBorder="1" applyAlignment="1">
      <alignment horizontal="center" vertical="center"/>
    </xf>
    <xf numFmtId="0" fontId="22" fillId="0" borderId="39" xfId="2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 wrapText="1"/>
    </xf>
    <xf numFmtId="0" fontId="21" fillId="0" borderId="40" xfId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2" fillId="0" borderId="29" xfId="1" applyFont="1" applyFill="1" applyBorder="1" applyAlignment="1">
      <alignment horizontal="center" vertical="center"/>
    </xf>
    <xf numFmtId="0" fontId="22" fillId="0" borderId="40" xfId="1" applyFont="1" applyFill="1" applyBorder="1" applyAlignment="1">
      <alignment horizontal="center" vertical="center"/>
    </xf>
    <xf numFmtId="0" fontId="22" fillId="0" borderId="39" xfId="1" applyFont="1" applyFill="1" applyBorder="1" applyAlignment="1">
      <alignment horizontal="center" vertical="center"/>
    </xf>
    <xf numFmtId="0" fontId="22" fillId="0" borderId="44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22" fillId="0" borderId="44" xfId="1" applyFont="1" applyFill="1" applyBorder="1" applyAlignment="1" applyProtection="1">
      <alignment horizontal="center" vertical="center" textRotation="90" wrapText="1"/>
      <protection locked="0" hidden="1"/>
    </xf>
    <xf numFmtId="0" fontId="22" fillId="0" borderId="16" xfId="1" applyFont="1" applyFill="1" applyBorder="1" applyAlignment="1" applyProtection="1">
      <alignment horizontal="center" vertical="center" textRotation="90" wrapText="1"/>
      <protection locked="0" hidden="1"/>
    </xf>
    <xf numFmtId="0" fontId="9" fillId="8" borderId="29" xfId="2" applyFont="1" applyFill="1" applyBorder="1" applyAlignment="1">
      <alignment horizontal="center" vertical="center"/>
    </xf>
    <xf numFmtId="0" fontId="9" fillId="8" borderId="40" xfId="2" applyFont="1" applyFill="1" applyBorder="1" applyAlignment="1">
      <alignment horizontal="center" vertical="center"/>
    </xf>
    <xf numFmtId="0" fontId="9" fillId="8" borderId="39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41" xfId="0" applyFont="1" applyFill="1" applyBorder="1" applyAlignment="1">
      <alignment horizontal="left"/>
    </xf>
    <xf numFmtId="0" fontId="8" fillId="8" borderId="29" xfId="2" applyFont="1" applyFill="1" applyBorder="1" applyAlignment="1">
      <alignment horizontal="center"/>
    </xf>
    <xf numFmtId="0" fontId="8" fillId="8" borderId="40" xfId="2" applyFont="1" applyFill="1" applyBorder="1" applyAlignment="1">
      <alignment horizontal="center"/>
    </xf>
    <xf numFmtId="0" fontId="11" fillId="8" borderId="44" xfId="2" applyFont="1" applyFill="1" applyBorder="1" applyAlignment="1">
      <alignment horizontal="center" vertical="center" wrapText="1"/>
    </xf>
    <xf numFmtId="0" fontId="11" fillId="8" borderId="16" xfId="2" applyFont="1" applyFill="1" applyBorder="1" applyAlignment="1">
      <alignment horizontal="center" vertical="center" wrapText="1"/>
    </xf>
    <xf numFmtId="0" fontId="11" fillId="8" borderId="44" xfId="2" applyFont="1" applyFill="1" applyBorder="1" applyAlignment="1" applyProtection="1">
      <alignment horizontal="center" vertical="center" textRotation="90" wrapText="1"/>
      <protection locked="0" hidden="1"/>
    </xf>
    <xf numFmtId="0" fontId="11" fillId="8" borderId="16" xfId="2" applyFont="1" applyFill="1" applyBorder="1" applyAlignment="1" applyProtection="1">
      <alignment horizontal="center" vertical="center" textRotation="90" wrapText="1"/>
      <protection locked="0" hidden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0" borderId="44" xfId="2" applyFont="1" applyFill="1" applyBorder="1" applyAlignment="1" applyProtection="1">
      <alignment horizontal="center" vertical="center" textRotation="90" wrapText="1"/>
      <protection locked="0" hidden="1"/>
    </xf>
    <xf numFmtId="0" fontId="11" fillId="0" borderId="16" xfId="2" applyFont="1" applyFill="1" applyBorder="1" applyAlignment="1" applyProtection="1">
      <alignment horizontal="center" vertical="center" textRotation="90" wrapText="1"/>
      <protection locked="0" hidden="1"/>
    </xf>
    <xf numFmtId="0" fontId="9" fillId="0" borderId="29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29" xfId="2" applyFont="1" applyFill="1" applyBorder="1" applyAlignment="1">
      <alignment horizontal="center"/>
    </xf>
    <xf numFmtId="0" fontId="11" fillId="0" borderId="40" xfId="2" applyFont="1" applyFill="1" applyBorder="1" applyAlignment="1">
      <alignment horizontal="center"/>
    </xf>
    <xf numFmtId="0" fontId="11" fillId="0" borderId="44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4" fontId="19" fillId="0" borderId="33" xfId="0" applyNumberFormat="1" applyFont="1" applyBorder="1" applyAlignment="1">
      <alignment horizontal="center" vertical="center"/>
    </xf>
    <xf numFmtId="4" fontId="19" fillId="0" borderId="46" xfId="0" applyNumberFormat="1" applyFont="1" applyBorder="1" applyAlignment="1">
      <alignment horizontal="center" vertical="center"/>
    </xf>
    <xf numFmtId="4" fontId="19" fillId="0" borderId="47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" fontId="17" fillId="0" borderId="48" xfId="0" applyNumberFormat="1" applyFont="1" applyBorder="1" applyAlignment="1">
      <alignment horizontal="center"/>
    </xf>
    <xf numFmtId="4" fontId="17" fillId="0" borderId="49" xfId="0" applyNumberFormat="1" applyFont="1" applyBorder="1" applyAlignment="1">
      <alignment horizontal="center"/>
    </xf>
    <xf numFmtId="4" fontId="17" fillId="0" borderId="5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" fontId="17" fillId="0" borderId="33" xfId="0" applyNumberFormat="1" applyFont="1" applyBorder="1" applyAlignment="1">
      <alignment horizontal="center"/>
    </xf>
    <xf numFmtId="4" fontId="17" fillId="0" borderId="47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166" fontId="0" fillId="0" borderId="0" xfId="5" applyFont="1" applyAlignment="1">
      <alignment horizontal="center"/>
    </xf>
    <xf numFmtId="4" fontId="18" fillId="0" borderId="54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9" fontId="41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4" fontId="17" fillId="0" borderId="48" xfId="0" applyNumberFormat="1" applyFont="1" applyFill="1" applyBorder="1" applyAlignment="1">
      <alignment horizontal="center"/>
    </xf>
    <xf numFmtId="4" fontId="17" fillId="0" borderId="49" xfId="0" applyNumberFormat="1" applyFont="1" applyFill="1" applyBorder="1" applyAlignment="1">
      <alignment horizontal="center"/>
    </xf>
    <xf numFmtId="4" fontId="17" fillId="0" borderId="50" xfId="0" applyNumberFormat="1" applyFont="1" applyFill="1" applyBorder="1" applyAlignment="1">
      <alignment horizontal="center"/>
    </xf>
    <xf numFmtId="49" fontId="41" fillId="0" borderId="0" xfId="0" applyNumberFormat="1" applyFont="1" applyAlignment="1">
      <alignment horizontal="center"/>
    </xf>
    <xf numFmtId="4" fontId="19" fillId="0" borderId="0" xfId="0" applyNumberFormat="1" applyFont="1" applyFill="1" applyAlignment="1">
      <alignment horizontal="center"/>
    </xf>
    <xf numFmtId="0" fontId="0" fillId="0" borderId="0" xfId="0"/>
    <xf numFmtId="0" fontId="68" fillId="1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/>
    </xf>
  </cellXfs>
  <cellStyles count="13">
    <cellStyle name="60% - Énfasis2" xfId="1" builtinId="36"/>
    <cellStyle name="Énfasis1" xfId="2" builtinId="29"/>
    <cellStyle name="Euro" xfId="3"/>
    <cellStyle name="Hipervínculo" xfId="9" builtinId="8"/>
    <cellStyle name="Millares" xfId="8" builtinId="3"/>
    <cellStyle name="Millares 4" xfId="4"/>
    <cellStyle name="Moneda" xfId="5" builtinId="4"/>
    <cellStyle name="Normal" xfId="0" builtinId="0"/>
    <cellStyle name="Normal 15" xfId="10"/>
    <cellStyle name="Normal 2" xfId="6"/>
    <cellStyle name="Normal 4" xfId="7"/>
    <cellStyle name="Normal 8" xfId="11"/>
    <cellStyle name="Porcentaje" xfId="12" builtinId="5"/>
  </cellStyles>
  <dxfs count="0"/>
  <tableStyles count="0" defaultTableStyle="TableStyleMedium9" defaultPivotStyle="PivotStyleLight16"/>
  <colors>
    <mruColors>
      <color rgb="FFF4B74A"/>
      <color rgb="FF0AD840"/>
      <color rgb="FF599FD9"/>
      <color rgb="FF2FCCF1"/>
      <color rgb="FFA6DE42"/>
      <color rgb="FFCCCCFF"/>
      <color rgb="FF00CC00"/>
      <color rgb="FF666699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0</xdr:row>
      <xdr:rowOff>0</xdr:rowOff>
    </xdr:from>
    <xdr:to>
      <xdr:col>3</xdr:col>
      <xdr:colOff>1485901</xdr:colOff>
      <xdr:row>2</xdr:row>
      <xdr:rowOff>222084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809D32-4562-41D0-A98E-EF6BBE8689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5048250" y="0"/>
          <a:ext cx="428626" cy="679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1135062</xdr:colOff>
      <xdr:row>0</xdr:row>
      <xdr:rowOff>0</xdr:rowOff>
    </xdr:from>
    <xdr:to>
      <xdr:col>4</xdr:col>
      <xdr:colOff>119063</xdr:colOff>
      <xdr:row>2</xdr:row>
      <xdr:rowOff>139534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06B3B-1657-46C8-8258-436CD07C2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4651375" y="0"/>
          <a:ext cx="428626" cy="679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237" name="Rectangle 3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>
          <a:spLocks noChangeArrowheads="1"/>
        </xdr:cNvSpPr>
      </xdr:nvSpPr>
      <xdr:spPr bwMode="auto">
        <a:xfrm>
          <a:off x="6953250" y="638175"/>
          <a:ext cx="466725" cy="209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9</xdr:col>
      <xdr:colOff>47625</xdr:colOff>
      <xdr:row>0</xdr:row>
      <xdr:rowOff>19049</xdr:rowOff>
    </xdr:from>
    <xdr:to>
      <xdr:col>9</xdr:col>
      <xdr:colOff>695325</xdr:colOff>
      <xdr:row>4</xdr:row>
      <xdr:rowOff>131120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BC5F25-0A7D-4C19-87ED-883497FFA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8724900" y="19049"/>
          <a:ext cx="647700" cy="1026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60D7C30-B47D-439D-999C-226E42378CB9}"/>
            </a:ext>
          </a:extLst>
        </xdr:cNvPr>
        <xdr:cNvSpPr>
          <a:spLocks noChangeArrowheads="1"/>
        </xdr:cNvSpPr>
      </xdr:nvSpPr>
      <xdr:spPr bwMode="auto">
        <a:xfrm>
          <a:off x="8382000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5692AA5B-0607-4E0A-AE4D-FD7F3CAEA4C9}"/>
            </a:ext>
          </a:extLst>
        </xdr:cNvPr>
        <xdr:cNvSpPr>
          <a:spLocks noChangeArrowheads="1"/>
        </xdr:cNvSpPr>
      </xdr:nvSpPr>
      <xdr:spPr bwMode="auto">
        <a:xfrm>
          <a:off x="838200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1047750</xdr:colOff>
      <xdr:row>0</xdr:row>
      <xdr:rowOff>76200</xdr:rowOff>
    </xdr:from>
    <xdr:to>
      <xdr:col>8</xdr:col>
      <xdr:colOff>561975</xdr:colOff>
      <xdr:row>4</xdr:row>
      <xdr:rowOff>188271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4E1207-FF2B-4E0C-BEF2-706E6A074B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9544050" y="76200"/>
          <a:ext cx="647700" cy="10264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4309" name="Rectangle 3">
          <a:extLst>
            <a:ext uri="{FF2B5EF4-FFF2-40B4-BE49-F238E27FC236}">
              <a16:creationId xmlns:a16="http://schemas.microsoft.com/office/drawing/2014/main" id="{00000000-0008-0000-0300-0000D5100000}"/>
            </a:ext>
          </a:extLst>
        </xdr:cNvPr>
        <xdr:cNvSpPr>
          <a:spLocks noChangeArrowheads="1"/>
        </xdr:cNvSpPr>
      </xdr:nvSpPr>
      <xdr:spPr bwMode="auto">
        <a:xfrm>
          <a:off x="7219950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>
          <a:spLocks noChangeArrowheads="1"/>
        </xdr:cNvSpPr>
      </xdr:nvSpPr>
      <xdr:spPr bwMode="auto">
        <a:xfrm>
          <a:off x="6953250" y="638175"/>
          <a:ext cx="466725" cy="209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11</xdr:col>
      <xdr:colOff>31750</xdr:colOff>
      <xdr:row>0</xdr:row>
      <xdr:rowOff>127000</xdr:rowOff>
    </xdr:from>
    <xdr:to>
      <xdr:col>12</xdr:col>
      <xdr:colOff>44450</xdr:colOff>
      <xdr:row>5</xdr:row>
      <xdr:rowOff>97783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567EDC-EFD3-4F71-816C-75A86BE8E6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8207375" y="127000"/>
          <a:ext cx="647700" cy="10264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1</xdr:row>
      <xdr:rowOff>38100</xdr:rowOff>
    </xdr:from>
    <xdr:to>
      <xdr:col>11</xdr:col>
      <xdr:colOff>133350</xdr:colOff>
      <xdr:row>6</xdr:row>
      <xdr:rowOff>45396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84B19-21B8-4C62-A24A-B473C47A55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9248775" y="266700"/>
          <a:ext cx="647700" cy="10264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920750</xdr:colOff>
      <xdr:row>0</xdr:row>
      <xdr:rowOff>119063</xdr:rowOff>
    </xdr:from>
    <xdr:to>
      <xdr:col>8</xdr:col>
      <xdr:colOff>504825</xdr:colOff>
      <xdr:row>5</xdr:row>
      <xdr:rowOff>89846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217D3D-08DD-4B6A-94EC-E94C4E75A6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7858125" y="119063"/>
          <a:ext cx="647700" cy="10264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597" name="Rectangle 3">
          <a:extLst>
            <a:ext uri="{FF2B5EF4-FFF2-40B4-BE49-F238E27FC236}">
              <a16:creationId xmlns:a16="http://schemas.microsoft.com/office/drawing/2014/main" id="{00000000-0008-0000-0600-0000D5400000}"/>
            </a:ext>
          </a:extLst>
        </xdr:cNvPr>
        <xdr:cNvSpPr>
          <a:spLocks noChangeArrowheads="1"/>
        </xdr:cNvSpPr>
      </xdr:nvSpPr>
      <xdr:spPr bwMode="auto">
        <a:xfrm>
          <a:off x="8343900" y="0"/>
          <a:ext cx="0" cy="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Arrowheads="1"/>
        </xdr:cNvSpPr>
      </xdr:nvSpPr>
      <xdr:spPr bwMode="auto">
        <a:xfrm>
          <a:off x="6953250" y="638175"/>
          <a:ext cx="466725" cy="209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1000" b="1" i="0" strike="noStrike">
            <a:solidFill>
              <a:srgbClr val="FF99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390525</xdr:colOff>
      <xdr:row>0</xdr:row>
      <xdr:rowOff>47625</xdr:rowOff>
    </xdr:from>
    <xdr:to>
      <xdr:col>7</xdr:col>
      <xdr:colOff>1038225</xdr:colOff>
      <xdr:row>5</xdr:row>
      <xdr:rowOff>16821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B4629B-1532-425A-A1DC-8528A831FB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5905500" y="47625"/>
          <a:ext cx="647700" cy="10264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0</xdr:rowOff>
    </xdr:from>
    <xdr:to>
      <xdr:col>7</xdr:col>
      <xdr:colOff>742950</xdr:colOff>
      <xdr:row>4</xdr:row>
      <xdr:rowOff>169221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E9F5F5-FFB3-42D2-972F-275E9F4B0E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3" t="6536" r="9615" b="9114"/>
        <a:stretch/>
      </xdr:blipFill>
      <xdr:spPr>
        <a:xfrm>
          <a:off x="6353175" y="0"/>
          <a:ext cx="647700" cy="1026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quida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4"/>
  <sheetViews>
    <sheetView showGridLines="0" zoomScaleNormal="100" zoomScaleSheetLayoutView="112" workbookViewId="0">
      <selection activeCell="C22" sqref="C22"/>
    </sheetView>
  </sheetViews>
  <sheetFormatPr baseColWidth="10" defaultColWidth="11.44140625" defaultRowHeight="13.2" x14ac:dyDescent="0.25"/>
  <cols>
    <col min="1" max="1" width="9.6640625" style="45" customWidth="1"/>
    <col min="2" max="2" width="10.5546875" style="45" customWidth="1"/>
    <col min="3" max="3" width="39.5546875" style="45" customWidth="1"/>
    <col min="4" max="4" width="23" style="45" customWidth="1"/>
    <col min="5" max="16384" width="11.44140625" style="45"/>
  </cols>
  <sheetData>
    <row r="1" spans="1:7" ht="18.75" customHeight="1" x14ac:dyDescent="0.25">
      <c r="A1" s="570" t="s">
        <v>376</v>
      </c>
      <c r="B1" s="570"/>
      <c r="C1" s="570"/>
      <c r="D1" s="570"/>
      <c r="E1" s="167"/>
      <c r="F1" s="167"/>
    </row>
    <row r="2" spans="1:7" ht="17.25" customHeight="1" x14ac:dyDescent="0.25">
      <c r="A2" s="571" t="s">
        <v>375</v>
      </c>
      <c r="B2" s="571"/>
      <c r="C2" s="571"/>
      <c r="D2" s="571"/>
      <c r="E2" s="167"/>
      <c r="F2" s="167"/>
    </row>
    <row r="3" spans="1:7" ht="20.25" customHeight="1" thickBot="1" x14ac:dyDescent="0.3">
      <c r="A3" s="572" t="s">
        <v>522</v>
      </c>
      <c r="B3" s="572"/>
      <c r="C3" s="572"/>
      <c r="D3" s="572"/>
      <c r="E3" s="167"/>
      <c r="F3" s="167"/>
    </row>
    <row r="4" spans="1:7" s="40" customFormat="1" ht="45" customHeight="1" thickBot="1" x14ac:dyDescent="0.3">
      <c r="A4" s="338" t="s">
        <v>445</v>
      </c>
      <c r="B4" s="339" t="s">
        <v>134</v>
      </c>
      <c r="C4" s="339" t="s">
        <v>103</v>
      </c>
      <c r="D4" s="340" t="s">
        <v>135</v>
      </c>
      <c r="E4" s="168"/>
      <c r="F4" s="168"/>
      <c r="G4"/>
    </row>
    <row r="5" spans="1:7" ht="33" customHeight="1" x14ac:dyDescent="0.25">
      <c r="A5" s="567" t="s">
        <v>42</v>
      </c>
      <c r="B5" s="173"/>
      <c r="C5" s="169" t="s">
        <v>322</v>
      </c>
      <c r="D5" s="569" t="s">
        <v>136</v>
      </c>
      <c r="E5" s="167"/>
      <c r="F5" s="167"/>
    </row>
    <row r="6" spans="1:7" ht="27.75" customHeight="1" x14ac:dyDescent="0.25">
      <c r="A6" s="567"/>
      <c r="B6" s="170" t="s">
        <v>94</v>
      </c>
      <c r="C6" s="171" t="s">
        <v>341</v>
      </c>
      <c r="D6" s="569"/>
      <c r="E6" s="167"/>
      <c r="F6" s="167"/>
    </row>
    <row r="7" spans="1:7" ht="27" customHeight="1" thickBot="1" x14ac:dyDescent="0.3">
      <c r="A7" s="567"/>
      <c r="B7" s="170" t="s">
        <v>335</v>
      </c>
      <c r="C7" s="171" t="s">
        <v>330</v>
      </c>
      <c r="D7" s="569"/>
      <c r="E7" s="167"/>
      <c r="F7" s="172"/>
    </row>
    <row r="8" spans="1:7" ht="22.5" customHeight="1" thickTop="1" x14ac:dyDescent="0.25">
      <c r="A8" s="173"/>
      <c r="B8" s="170" t="s">
        <v>378</v>
      </c>
      <c r="C8" s="171" t="s">
        <v>379</v>
      </c>
      <c r="D8" s="569"/>
      <c r="E8" s="167"/>
      <c r="F8" s="167"/>
    </row>
    <row r="9" spans="1:7" ht="18" customHeight="1" x14ac:dyDescent="0.25">
      <c r="A9" s="567" t="s">
        <v>315</v>
      </c>
      <c r="B9" s="170"/>
      <c r="C9" s="169" t="s">
        <v>340</v>
      </c>
      <c r="D9" s="569"/>
      <c r="E9" s="167"/>
      <c r="F9" s="167"/>
    </row>
    <row r="10" spans="1:7" ht="18" customHeight="1" x14ac:dyDescent="0.25">
      <c r="A10" s="567"/>
      <c r="B10" s="170" t="s">
        <v>336</v>
      </c>
      <c r="C10" s="171" t="s">
        <v>381</v>
      </c>
      <c r="D10" s="569"/>
      <c r="E10" s="167"/>
      <c r="F10" s="167"/>
    </row>
    <row r="11" spans="1:7" ht="18" customHeight="1" x14ac:dyDescent="0.25">
      <c r="A11" s="567"/>
      <c r="B11" s="170" t="s">
        <v>337</v>
      </c>
      <c r="C11" s="171" t="s">
        <v>382</v>
      </c>
      <c r="D11" s="569"/>
      <c r="E11" s="167"/>
      <c r="F11" s="167"/>
    </row>
    <row r="12" spans="1:7" ht="18" customHeight="1" x14ac:dyDescent="0.25">
      <c r="A12" s="574"/>
      <c r="B12" s="174" t="s">
        <v>380</v>
      </c>
      <c r="C12" s="175" t="s">
        <v>383</v>
      </c>
      <c r="D12" s="573"/>
      <c r="E12" s="167"/>
      <c r="F12" s="167"/>
    </row>
    <row r="13" spans="1:7" ht="29.25" customHeight="1" x14ac:dyDescent="0.25">
      <c r="A13" s="566" t="s">
        <v>46</v>
      </c>
      <c r="B13" s="176"/>
      <c r="C13" s="177" t="s">
        <v>342</v>
      </c>
      <c r="D13" s="568" t="s">
        <v>137</v>
      </c>
      <c r="E13" s="167"/>
      <c r="F13" s="167"/>
    </row>
    <row r="14" spans="1:7" ht="18" customHeight="1" x14ac:dyDescent="0.25">
      <c r="A14" s="567"/>
      <c r="B14" s="170" t="s">
        <v>85</v>
      </c>
      <c r="C14" s="171" t="s">
        <v>339</v>
      </c>
      <c r="D14" s="569"/>
      <c r="E14" s="167"/>
      <c r="F14" s="167"/>
    </row>
    <row r="15" spans="1:7" ht="18" customHeight="1" x14ac:dyDescent="0.25">
      <c r="A15" s="567"/>
      <c r="B15" s="170" t="s">
        <v>102</v>
      </c>
      <c r="C15" s="171" t="s">
        <v>343</v>
      </c>
      <c r="D15" s="569"/>
      <c r="E15" s="167"/>
      <c r="F15" s="167"/>
    </row>
    <row r="16" spans="1:7" ht="18" customHeight="1" x14ac:dyDescent="0.25">
      <c r="A16" s="567"/>
      <c r="B16" s="397"/>
      <c r="C16" s="171"/>
      <c r="D16" s="569"/>
      <c r="E16" s="167"/>
      <c r="F16" s="167"/>
    </row>
    <row r="17" spans="1:6" ht="27.75" customHeight="1" x14ac:dyDescent="0.25">
      <c r="A17" s="566" t="s">
        <v>471</v>
      </c>
      <c r="B17" s="176"/>
      <c r="C17" s="177" t="s">
        <v>518</v>
      </c>
      <c r="D17" s="568" t="s">
        <v>519</v>
      </c>
      <c r="E17" s="167"/>
      <c r="F17" s="167"/>
    </row>
    <row r="18" spans="1:6" ht="18" customHeight="1" x14ac:dyDescent="0.25">
      <c r="A18" s="567"/>
      <c r="B18" s="397" t="s">
        <v>535</v>
      </c>
      <c r="C18" s="171" t="s">
        <v>520</v>
      </c>
      <c r="D18" s="569"/>
      <c r="E18" s="167"/>
      <c r="F18" s="167"/>
    </row>
    <row r="19" spans="1:6" ht="18" customHeight="1" x14ac:dyDescent="0.25">
      <c r="A19" s="567"/>
      <c r="B19" s="398" t="s">
        <v>536</v>
      </c>
      <c r="C19" s="171" t="s">
        <v>521</v>
      </c>
      <c r="D19" s="569"/>
      <c r="E19" s="167"/>
      <c r="F19" s="167"/>
    </row>
    <row r="20" spans="1:6" ht="18" customHeight="1" x14ac:dyDescent="0.25">
      <c r="A20" s="567"/>
      <c r="B20" s="397"/>
      <c r="C20" s="171"/>
      <c r="D20" s="569"/>
      <c r="E20" s="167"/>
      <c r="F20" s="167"/>
    </row>
    <row r="21" spans="1:6" ht="21.75" customHeight="1" x14ac:dyDescent="0.25">
      <c r="A21" s="566" t="s">
        <v>50</v>
      </c>
      <c r="B21" s="178"/>
      <c r="C21" s="177" t="s">
        <v>138</v>
      </c>
      <c r="D21" s="568" t="s">
        <v>139</v>
      </c>
      <c r="E21" s="167"/>
      <c r="F21" s="167"/>
    </row>
    <row r="22" spans="1:6" ht="25.5" customHeight="1" x14ac:dyDescent="0.25">
      <c r="A22" s="567"/>
      <c r="B22" s="170" t="s">
        <v>86</v>
      </c>
      <c r="C22" s="171" t="s">
        <v>338</v>
      </c>
      <c r="D22" s="569"/>
      <c r="E22" s="167"/>
      <c r="F22" s="167"/>
    </row>
    <row r="23" spans="1:6" ht="19.5" customHeight="1" x14ac:dyDescent="0.25">
      <c r="A23" s="574"/>
      <c r="B23" s="174"/>
      <c r="C23" s="175"/>
      <c r="D23" s="573"/>
      <c r="E23" s="167"/>
      <c r="F23" s="167"/>
    </row>
    <row r="24" spans="1:6" s="46" customFormat="1" ht="34.5" hidden="1" customHeight="1" x14ac:dyDescent="0.25">
      <c r="A24" s="566"/>
      <c r="B24" s="176"/>
      <c r="C24" s="177"/>
      <c r="D24" s="575"/>
      <c r="E24" s="179"/>
      <c r="F24" s="179"/>
    </row>
    <row r="25" spans="1:6" ht="29.25" hidden="1" customHeight="1" x14ac:dyDescent="0.25">
      <c r="A25" s="574"/>
      <c r="B25" s="174"/>
      <c r="C25" s="175"/>
      <c r="D25" s="576"/>
      <c r="E25" s="167"/>
      <c r="F25" s="167"/>
    </row>
    <row r="26" spans="1:6" s="46" customFormat="1" ht="30" hidden="1" customHeight="1" x14ac:dyDescent="0.25">
      <c r="A26" s="567"/>
      <c r="B26" s="173"/>
      <c r="C26" s="169"/>
      <c r="D26" s="564"/>
      <c r="E26" s="179"/>
      <c r="F26" s="179"/>
    </row>
    <row r="27" spans="1:6" s="46" customFormat="1" ht="18" hidden="1" customHeight="1" x14ac:dyDescent="0.25">
      <c r="A27" s="567"/>
      <c r="B27" s="170"/>
      <c r="C27" s="171"/>
      <c r="D27" s="564"/>
      <c r="E27" s="179"/>
      <c r="F27" s="179"/>
    </row>
    <row r="28" spans="1:6" ht="10.5" hidden="1" customHeight="1" thickBot="1" x14ac:dyDescent="0.3">
      <c r="A28" s="577"/>
      <c r="B28" s="180"/>
      <c r="C28" s="181"/>
      <c r="D28" s="565"/>
      <c r="E28" s="167"/>
      <c r="F28" s="167"/>
    </row>
    <row r="29" spans="1:6" ht="6.75" customHeight="1" x14ac:dyDescent="0.25">
      <c r="A29" s="182"/>
      <c r="B29" s="182"/>
      <c r="C29" s="183"/>
      <c r="D29" s="184"/>
      <c r="E29" s="167"/>
      <c r="F29" s="167"/>
    </row>
    <row r="30" spans="1:6" s="46" customFormat="1" ht="15" customHeight="1" x14ac:dyDescent="0.25">
      <c r="A30" s="562" t="s">
        <v>140</v>
      </c>
      <c r="B30" s="562"/>
      <c r="C30" s="562"/>
      <c r="D30" s="185" t="s">
        <v>141</v>
      </c>
      <c r="E30" s="179"/>
      <c r="F30" s="179"/>
    </row>
    <row r="31" spans="1:6" ht="15" customHeight="1" x14ac:dyDescent="0.25">
      <c r="A31" s="183"/>
      <c r="B31" s="183"/>
      <c r="C31" s="183"/>
      <c r="D31" s="184"/>
      <c r="E31" s="167"/>
      <c r="F31" s="167"/>
    </row>
    <row r="32" spans="1:6" ht="15" customHeight="1" x14ac:dyDescent="0.25">
      <c r="A32" s="186" t="s">
        <v>104</v>
      </c>
      <c r="B32" s="563" t="s">
        <v>105</v>
      </c>
      <c r="C32" s="563"/>
      <c r="D32" s="184" t="s">
        <v>142</v>
      </c>
      <c r="E32" s="167"/>
      <c r="F32" s="167"/>
    </row>
    <row r="33" spans="1:6" ht="15" customHeight="1" x14ac:dyDescent="0.25">
      <c r="A33" s="186" t="s">
        <v>106</v>
      </c>
      <c r="B33" s="563" t="s">
        <v>107</v>
      </c>
      <c r="C33" s="563"/>
      <c r="D33" s="184" t="s">
        <v>143</v>
      </c>
      <c r="E33" s="167"/>
      <c r="F33" s="167"/>
    </row>
    <row r="34" spans="1:6" ht="15" customHeight="1" x14ac:dyDescent="0.25">
      <c r="A34" s="186" t="s">
        <v>108</v>
      </c>
      <c r="B34" s="563" t="s">
        <v>109</v>
      </c>
      <c r="C34" s="563"/>
      <c r="D34" s="184" t="s">
        <v>314</v>
      </c>
      <c r="E34" s="167"/>
      <c r="F34" s="167"/>
    </row>
    <row r="35" spans="1:6" ht="15" customHeight="1" x14ac:dyDescent="0.25">
      <c r="A35" s="183"/>
      <c r="B35" s="183"/>
      <c r="C35" s="183"/>
      <c r="D35" s="184" t="s">
        <v>144</v>
      </c>
      <c r="E35" s="167"/>
      <c r="F35" s="167"/>
    </row>
    <row r="36" spans="1:6" ht="15" customHeight="1" x14ac:dyDescent="0.25">
      <c r="A36" s="47"/>
      <c r="B36" s="47"/>
      <c r="C36" s="47"/>
      <c r="D36" s="47"/>
    </row>
    <row r="37" spans="1:6" ht="15" customHeight="1" x14ac:dyDescent="0.25">
      <c r="A37" s="47"/>
      <c r="B37" s="47"/>
      <c r="C37" s="47"/>
      <c r="D37" s="47"/>
    </row>
    <row r="38" spans="1:6" ht="15" customHeight="1" x14ac:dyDescent="0.25">
      <c r="A38" s="47"/>
      <c r="B38" s="47"/>
      <c r="C38" s="47"/>
      <c r="D38" s="47"/>
    </row>
    <row r="39" spans="1:6" ht="15" customHeight="1" x14ac:dyDescent="0.25">
      <c r="A39" s="47"/>
      <c r="B39" s="47"/>
      <c r="C39" s="47"/>
      <c r="D39" s="47"/>
    </row>
    <row r="40" spans="1:6" ht="15" customHeight="1" x14ac:dyDescent="0.25">
      <c r="A40" s="47"/>
      <c r="B40" s="47"/>
      <c r="C40" s="47"/>
      <c r="D40" s="47"/>
    </row>
    <row r="41" spans="1:6" ht="15" customHeight="1" x14ac:dyDescent="0.25">
      <c r="A41" s="47"/>
      <c r="B41" s="47"/>
      <c r="C41" s="47"/>
      <c r="D41" s="47"/>
    </row>
    <row r="42" spans="1:6" ht="15" customHeight="1" x14ac:dyDescent="0.25">
      <c r="A42" s="47"/>
      <c r="B42" s="47"/>
      <c r="C42" s="47"/>
      <c r="D42" s="47"/>
    </row>
    <row r="43" spans="1:6" ht="15" customHeight="1" x14ac:dyDescent="0.25">
      <c r="A43" s="47"/>
      <c r="B43" s="47"/>
      <c r="C43" s="47"/>
      <c r="D43" s="47"/>
    </row>
    <row r="44" spans="1:6" ht="15" customHeight="1" x14ac:dyDescent="0.25">
      <c r="A44" s="47"/>
      <c r="B44" s="47"/>
      <c r="C44" s="47"/>
      <c r="D44" s="47"/>
    </row>
    <row r="45" spans="1:6" ht="15" customHeight="1" x14ac:dyDescent="0.25">
      <c r="A45" s="47"/>
      <c r="B45" s="47"/>
      <c r="C45" s="47"/>
      <c r="D45" s="47"/>
    </row>
    <row r="46" spans="1:6" ht="15" customHeight="1" x14ac:dyDescent="0.25">
      <c r="A46" s="47"/>
      <c r="B46" s="47"/>
      <c r="C46" s="47"/>
      <c r="D46" s="47"/>
    </row>
    <row r="47" spans="1:6" ht="15" customHeight="1" x14ac:dyDescent="0.25">
      <c r="A47" s="47"/>
      <c r="B47" s="47"/>
      <c r="C47" s="47"/>
      <c r="D47" s="47"/>
    </row>
    <row r="48" spans="1:6" ht="15" customHeight="1" x14ac:dyDescent="0.25">
      <c r="A48" s="47"/>
      <c r="B48" s="47"/>
      <c r="C48" s="47"/>
      <c r="D48" s="47"/>
    </row>
    <row r="49" spans="1:4" ht="15" customHeight="1" x14ac:dyDescent="0.25">
      <c r="A49" s="47"/>
      <c r="B49" s="47"/>
      <c r="C49" s="47"/>
      <c r="D49" s="47"/>
    </row>
    <row r="50" spans="1:4" ht="15" customHeight="1" x14ac:dyDescent="0.25">
      <c r="A50" s="47"/>
      <c r="B50" s="47"/>
      <c r="C50" s="47"/>
      <c r="D50" s="47"/>
    </row>
    <row r="51" spans="1:4" ht="15" customHeight="1" x14ac:dyDescent="0.25"/>
    <row r="52" spans="1:4" ht="15" customHeight="1" x14ac:dyDescent="0.25"/>
    <row r="53" spans="1:4" ht="15" customHeight="1" x14ac:dyDescent="0.25"/>
    <row r="54" spans="1:4" ht="15" customHeight="1" x14ac:dyDescent="0.25"/>
  </sheetData>
  <mergeCells count="20">
    <mergeCell ref="D24:D25"/>
    <mergeCell ref="A24:A25"/>
    <mergeCell ref="A26:A28"/>
    <mergeCell ref="A21:A23"/>
    <mergeCell ref="D21:D23"/>
    <mergeCell ref="A13:A16"/>
    <mergeCell ref="D13:D16"/>
    <mergeCell ref="A17:A20"/>
    <mergeCell ref="D17:D20"/>
    <mergeCell ref="A1:D1"/>
    <mergeCell ref="A2:D2"/>
    <mergeCell ref="A3:D3"/>
    <mergeCell ref="D5:D12"/>
    <mergeCell ref="A5:A7"/>
    <mergeCell ref="A9:A12"/>
    <mergeCell ref="A30:C30"/>
    <mergeCell ref="B32:C32"/>
    <mergeCell ref="B33:C33"/>
    <mergeCell ref="B34:C34"/>
    <mergeCell ref="D26:D28"/>
  </mergeCells>
  <phoneticPr fontId="79" type="noConversion"/>
  <printOptions horizontalCentered="1"/>
  <pageMargins left="0.59055118110236227" right="0.27559055118110237" top="0.78740157480314965" bottom="0.74803149606299213" header="0.31496062992125984" footer="0.31496062992125984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42"/>
  <sheetViews>
    <sheetView zoomScaleNormal="100" zoomScaleSheetLayoutView="140" workbookViewId="0">
      <selection activeCell="N28" sqref="N28"/>
    </sheetView>
  </sheetViews>
  <sheetFormatPr baseColWidth="10" defaultColWidth="11.44140625" defaultRowHeight="13.2" x14ac:dyDescent="0.25"/>
  <cols>
    <col min="1" max="2" width="5.6640625" style="24" customWidth="1"/>
    <col min="3" max="3" width="5.33203125" style="24" customWidth="1"/>
    <col min="4" max="4" width="5.6640625" style="24" customWidth="1"/>
    <col min="5" max="5" width="6.109375" style="24" customWidth="1"/>
    <col min="6" max="6" width="8.6640625" style="24" customWidth="1"/>
    <col min="7" max="7" width="45.6640625" style="19" customWidth="1"/>
    <col min="8" max="8" width="18.5546875" style="4" customWidth="1"/>
    <col min="9" max="10" width="11.44140625" style="21"/>
    <col min="11" max="11" width="13" style="21" bestFit="1" customWidth="1"/>
    <col min="12" max="16384" width="11.44140625" style="21"/>
  </cols>
  <sheetData>
    <row r="1" spans="1:9" ht="17.399999999999999" x14ac:dyDescent="0.3">
      <c r="A1" s="662" t="s">
        <v>376</v>
      </c>
      <c r="B1" s="663"/>
      <c r="C1" s="663"/>
      <c r="D1" s="663"/>
      <c r="E1" s="663"/>
      <c r="F1" s="663"/>
      <c r="G1" s="663"/>
      <c r="H1" s="663"/>
      <c r="I1" s="5"/>
    </row>
    <row r="2" spans="1:9" ht="17.399999999999999" x14ac:dyDescent="0.3">
      <c r="A2" s="673" t="s">
        <v>375</v>
      </c>
      <c r="B2" s="673"/>
      <c r="C2" s="673"/>
      <c r="D2" s="673"/>
      <c r="E2" s="673"/>
      <c r="F2" s="673"/>
      <c r="G2" s="673"/>
      <c r="H2" s="673"/>
      <c r="I2" s="5"/>
    </row>
    <row r="3" spans="1:9" ht="15.6" x14ac:dyDescent="0.25">
      <c r="A3" s="664" t="s">
        <v>217</v>
      </c>
      <c r="B3" s="665"/>
      <c r="C3" s="665"/>
      <c r="D3" s="665"/>
      <c r="E3" s="665"/>
      <c r="F3" s="665"/>
      <c r="G3" s="665"/>
      <c r="H3" s="665"/>
    </row>
    <row r="4" spans="1:9" ht="15.6" x14ac:dyDescent="0.25">
      <c r="A4" s="664" t="s">
        <v>524</v>
      </c>
      <c r="B4" s="665"/>
      <c r="C4" s="665"/>
      <c r="D4" s="665"/>
      <c r="E4" s="665"/>
      <c r="F4" s="665"/>
      <c r="G4" s="665"/>
      <c r="H4" s="665"/>
    </row>
    <row r="5" spans="1:9" ht="15" x14ac:dyDescent="0.25">
      <c r="A5" s="666" t="s">
        <v>6</v>
      </c>
      <c r="B5" s="667"/>
      <c r="C5" s="667"/>
      <c r="D5" s="667"/>
      <c r="E5" s="667"/>
      <c r="F5" s="667"/>
      <c r="G5" s="667"/>
      <c r="H5" s="667"/>
    </row>
    <row r="6" spans="1:9" ht="8.25" customHeight="1" x14ac:dyDescent="0.3">
      <c r="A6" s="652"/>
      <c r="B6" s="653"/>
      <c r="C6" s="653"/>
      <c r="D6" s="653"/>
      <c r="E6" s="653"/>
      <c r="F6" s="653"/>
      <c r="G6" s="653"/>
      <c r="H6" s="653"/>
    </row>
    <row r="7" spans="1:9" ht="15.6" x14ac:dyDescent="0.3">
      <c r="A7" s="654" t="s">
        <v>218</v>
      </c>
      <c r="B7" s="654"/>
      <c r="C7" s="654"/>
      <c r="D7" s="654"/>
      <c r="E7" s="654"/>
      <c r="F7" s="654"/>
      <c r="G7" s="654"/>
      <c r="H7" s="654"/>
    </row>
    <row r="8" spans="1:9" ht="16.2" thickBot="1" x14ac:dyDescent="0.35">
      <c r="A8" s="655" t="s">
        <v>235</v>
      </c>
      <c r="B8" s="655"/>
      <c r="C8" s="655"/>
      <c r="D8" s="655"/>
      <c r="E8" s="655"/>
      <c r="F8" s="655"/>
      <c r="G8" s="655"/>
      <c r="H8" s="655"/>
    </row>
    <row r="9" spans="1:9" ht="14.4" thickBot="1" x14ac:dyDescent="0.3">
      <c r="A9" s="674" t="s">
        <v>0</v>
      </c>
      <c r="B9" s="675"/>
      <c r="C9" s="675"/>
      <c r="D9" s="675"/>
      <c r="E9" s="675"/>
      <c r="F9" s="675"/>
      <c r="G9" s="676" t="s">
        <v>170</v>
      </c>
      <c r="H9" s="668" t="s">
        <v>171</v>
      </c>
    </row>
    <row r="10" spans="1:9" ht="118.5" customHeight="1" thickBot="1" x14ac:dyDescent="0.3">
      <c r="A10" s="270" t="s">
        <v>161</v>
      </c>
      <c r="B10" s="271" t="s">
        <v>162</v>
      </c>
      <c r="C10" s="271" t="s">
        <v>134</v>
      </c>
      <c r="D10" s="271" t="s">
        <v>164</v>
      </c>
      <c r="E10" s="272"/>
      <c r="F10" s="273" t="s">
        <v>111</v>
      </c>
      <c r="G10" s="677"/>
      <c r="H10" s="669"/>
    </row>
    <row r="11" spans="1:9" ht="15.75" customHeight="1" x14ac:dyDescent="0.25">
      <c r="A11" s="9">
        <v>3</v>
      </c>
      <c r="B11" s="10" t="s">
        <v>46</v>
      </c>
      <c r="C11" s="10" t="s">
        <v>46</v>
      </c>
      <c r="D11" s="10" t="s">
        <v>101</v>
      </c>
      <c r="E11" s="10"/>
      <c r="F11" s="134">
        <v>61102</v>
      </c>
      <c r="G11" s="140" t="s">
        <v>362</v>
      </c>
      <c r="H11" s="136">
        <v>0</v>
      </c>
    </row>
    <row r="12" spans="1:9" ht="15.75" customHeight="1" x14ac:dyDescent="0.25">
      <c r="A12" s="8">
        <v>3</v>
      </c>
      <c r="B12" s="1" t="s">
        <v>46</v>
      </c>
      <c r="C12" s="1" t="s">
        <v>46</v>
      </c>
      <c r="D12" s="1" t="s">
        <v>101</v>
      </c>
      <c r="E12" s="10"/>
      <c r="F12" s="134">
        <v>61105</v>
      </c>
      <c r="G12" s="131" t="s">
        <v>364</v>
      </c>
      <c r="H12" s="14">
        <v>0</v>
      </c>
    </row>
    <row r="13" spans="1:9" ht="15.75" customHeight="1" x14ac:dyDescent="0.25">
      <c r="A13" s="8">
        <v>3</v>
      </c>
      <c r="B13" s="1" t="s">
        <v>46</v>
      </c>
      <c r="C13" s="1" t="s">
        <v>46</v>
      </c>
      <c r="D13" s="1" t="s">
        <v>101</v>
      </c>
      <c r="E13" s="10"/>
      <c r="F13" s="134">
        <v>61501</v>
      </c>
      <c r="G13" s="131" t="s">
        <v>371</v>
      </c>
      <c r="H13" s="14"/>
    </row>
    <row r="14" spans="1:9" ht="15.75" customHeight="1" x14ac:dyDescent="0.25">
      <c r="A14" s="8">
        <v>3</v>
      </c>
      <c r="B14" s="1" t="s">
        <v>46</v>
      </c>
      <c r="C14" s="1" t="s">
        <v>46</v>
      </c>
      <c r="D14" s="1" t="s">
        <v>101</v>
      </c>
      <c r="E14" s="10"/>
      <c r="F14" s="134">
        <v>61599</v>
      </c>
      <c r="G14" s="131" t="s">
        <v>370</v>
      </c>
      <c r="H14" s="14"/>
    </row>
    <row r="15" spans="1:9" ht="15.75" customHeight="1" x14ac:dyDescent="0.25">
      <c r="A15" s="8">
        <v>3</v>
      </c>
      <c r="B15" s="1" t="s">
        <v>46</v>
      </c>
      <c r="C15" s="1" t="s">
        <v>46</v>
      </c>
      <c r="D15" s="1" t="s">
        <v>101</v>
      </c>
      <c r="E15" s="10"/>
      <c r="F15" s="134">
        <v>61601</v>
      </c>
      <c r="G15" s="131" t="s">
        <v>365</v>
      </c>
      <c r="H15" s="14"/>
    </row>
    <row r="16" spans="1:9" ht="15.75" customHeight="1" x14ac:dyDescent="0.25">
      <c r="A16" s="8">
        <v>3</v>
      </c>
      <c r="B16" s="1" t="s">
        <v>46</v>
      </c>
      <c r="C16" s="1" t="s">
        <v>46</v>
      </c>
      <c r="D16" s="1" t="s">
        <v>101</v>
      </c>
      <c r="E16" s="10"/>
      <c r="F16" s="134">
        <v>61602</v>
      </c>
      <c r="G16" s="131" t="s">
        <v>366</v>
      </c>
      <c r="H16" s="14"/>
    </row>
    <row r="17" spans="1:11" ht="15.75" customHeight="1" x14ac:dyDescent="0.25">
      <c r="A17" s="8">
        <v>3</v>
      </c>
      <c r="B17" s="1" t="s">
        <v>46</v>
      </c>
      <c r="C17" s="1" t="s">
        <v>46</v>
      </c>
      <c r="D17" s="1" t="s">
        <v>101</v>
      </c>
      <c r="E17" s="10"/>
      <c r="F17" s="134">
        <v>61603</v>
      </c>
      <c r="G17" s="131" t="s">
        <v>367</v>
      </c>
      <c r="H17" s="14">
        <v>0</v>
      </c>
    </row>
    <row r="18" spans="1:11" ht="15.75" customHeight="1" x14ac:dyDescent="0.25">
      <c r="A18" s="8">
        <v>3</v>
      </c>
      <c r="B18" s="1" t="s">
        <v>46</v>
      </c>
      <c r="C18" s="1" t="s">
        <v>46</v>
      </c>
      <c r="D18" s="1" t="s">
        <v>101</v>
      </c>
      <c r="E18" s="10"/>
      <c r="F18" s="134">
        <v>61606</v>
      </c>
      <c r="G18" s="131" t="s">
        <v>368</v>
      </c>
      <c r="H18" s="14"/>
    </row>
    <row r="19" spans="1:11" ht="15.75" customHeight="1" x14ac:dyDescent="0.25">
      <c r="A19" s="8">
        <v>3</v>
      </c>
      <c r="B19" s="1" t="s">
        <v>46</v>
      </c>
      <c r="C19" s="1" t="s">
        <v>46</v>
      </c>
      <c r="D19" s="1" t="s">
        <v>101</v>
      </c>
      <c r="E19" s="10"/>
      <c r="F19" s="134">
        <v>61608</v>
      </c>
      <c r="G19" s="131" t="s">
        <v>369</v>
      </c>
      <c r="H19" s="14"/>
    </row>
    <row r="20" spans="1:11" ht="15.75" customHeight="1" x14ac:dyDescent="0.25">
      <c r="A20" s="8">
        <v>3</v>
      </c>
      <c r="B20" s="1" t="s">
        <v>46</v>
      </c>
      <c r="C20" s="1" t="s">
        <v>46</v>
      </c>
      <c r="D20" s="1" t="s">
        <v>101</v>
      </c>
      <c r="E20" s="10"/>
      <c r="F20" s="134">
        <v>61699</v>
      </c>
      <c r="G20" s="131" t="s">
        <v>363</v>
      </c>
      <c r="H20" s="14"/>
    </row>
    <row r="21" spans="1:11" ht="15.75" customHeight="1" x14ac:dyDescent="0.25">
      <c r="A21" s="8"/>
      <c r="B21" s="1"/>
      <c r="C21" s="1"/>
      <c r="D21" s="1"/>
      <c r="E21" s="10"/>
      <c r="F21" s="138"/>
      <c r="G21" s="132"/>
      <c r="H21" s="14"/>
      <c r="K21" s="128"/>
    </row>
    <row r="22" spans="1:11" ht="15.75" customHeight="1" x14ac:dyDescent="0.25">
      <c r="A22" s="8"/>
      <c r="B22" s="1"/>
      <c r="C22" s="1"/>
      <c r="D22" s="1"/>
      <c r="E22" s="10"/>
      <c r="F22" s="138"/>
      <c r="G22" s="132"/>
      <c r="H22" s="14">
        <v>0</v>
      </c>
    </row>
    <row r="23" spans="1:11" ht="15.75" customHeight="1" x14ac:dyDescent="0.25">
      <c r="A23" s="8"/>
      <c r="B23" s="1"/>
      <c r="C23" s="1"/>
      <c r="D23" s="1"/>
      <c r="E23" s="10"/>
      <c r="F23" s="138"/>
      <c r="G23" s="132"/>
      <c r="H23" s="14"/>
    </row>
    <row r="24" spans="1:11" ht="15.75" customHeight="1" x14ac:dyDescent="0.25">
      <c r="A24" s="8"/>
      <c r="B24" s="1"/>
      <c r="C24" s="1"/>
      <c r="D24" s="1"/>
      <c r="E24" s="10"/>
      <c r="F24" s="138"/>
      <c r="G24" s="132"/>
      <c r="H24" s="14">
        <v>0</v>
      </c>
    </row>
    <row r="25" spans="1:11" ht="15.75" customHeight="1" x14ac:dyDescent="0.25">
      <c r="A25" s="8"/>
      <c r="B25" s="1"/>
      <c r="C25" s="1"/>
      <c r="D25" s="1"/>
      <c r="E25" s="10"/>
      <c r="F25" s="138"/>
      <c r="G25" s="132"/>
      <c r="H25" s="14"/>
    </row>
    <row r="26" spans="1:11" ht="15.75" customHeight="1" thickBot="1" x14ac:dyDescent="0.3">
      <c r="A26" s="17"/>
      <c r="B26" s="15"/>
      <c r="C26" s="15"/>
      <c r="D26" s="15"/>
      <c r="E26" s="15"/>
      <c r="F26" s="139"/>
      <c r="G26" s="133"/>
      <c r="H26" s="137"/>
    </row>
    <row r="27" spans="1:11" ht="29.25" customHeight="1" thickBot="1" x14ac:dyDescent="0.3">
      <c r="A27" s="670" t="s">
        <v>316</v>
      </c>
      <c r="B27" s="671"/>
      <c r="C27" s="671"/>
      <c r="D27" s="671"/>
      <c r="E27" s="671"/>
      <c r="F27" s="671"/>
      <c r="G27" s="672"/>
      <c r="H27" s="341"/>
    </row>
    <row r="28" spans="1:11" x14ac:dyDescent="0.25">
      <c r="A28" s="22"/>
      <c r="B28" s="22"/>
      <c r="C28" s="22"/>
      <c r="D28" s="22"/>
      <c r="E28" s="22"/>
      <c r="F28" s="22"/>
      <c r="H28" s="37"/>
    </row>
    <row r="29" spans="1:11" ht="15.6" x14ac:dyDescent="0.3">
      <c r="A29" s="22"/>
      <c r="B29" s="22"/>
      <c r="C29" s="22"/>
      <c r="D29" s="22"/>
      <c r="E29" s="22"/>
      <c r="F29" s="22"/>
      <c r="G29" s="38"/>
      <c r="H29" s="126"/>
    </row>
    <row r="30" spans="1:11" ht="19.5" customHeight="1" thickBot="1" x14ac:dyDescent="0.3">
      <c r="A30" s="635" t="s">
        <v>7</v>
      </c>
      <c r="B30" s="635"/>
      <c r="C30" s="635"/>
      <c r="D30" s="635"/>
      <c r="E30" s="635"/>
      <c r="F30" s="635"/>
      <c r="H30" s="127">
        <f>SUM(H27-H29)</f>
        <v>0</v>
      </c>
    </row>
    <row r="31" spans="1:11" ht="14.4" thickTop="1" x14ac:dyDescent="0.25">
      <c r="A31" s="626" t="s">
        <v>1</v>
      </c>
      <c r="B31" s="626"/>
      <c r="C31" s="626"/>
      <c r="D31" s="626"/>
      <c r="E31" s="626"/>
      <c r="F31" s="626"/>
      <c r="G31" s="626"/>
      <c r="H31" s="126"/>
    </row>
    <row r="32" spans="1:11" ht="13.8" x14ac:dyDescent="0.25">
      <c r="A32" s="626" t="s">
        <v>2</v>
      </c>
      <c r="B32" s="626"/>
      <c r="C32" s="626"/>
      <c r="D32" s="626"/>
      <c r="E32" s="626"/>
      <c r="F32" s="626"/>
      <c r="G32" s="626"/>
      <c r="H32" s="126"/>
    </row>
    <row r="33" spans="1:8" ht="13.8" x14ac:dyDescent="0.25">
      <c r="A33" s="626" t="s">
        <v>3</v>
      </c>
      <c r="B33" s="626"/>
      <c r="C33" s="626"/>
      <c r="D33" s="626"/>
      <c r="E33" s="626"/>
      <c r="F33" s="626"/>
      <c r="G33" s="626"/>
      <c r="H33" s="126"/>
    </row>
    <row r="34" spans="1:8" ht="13.8" x14ac:dyDescent="0.25">
      <c r="A34" s="626"/>
      <c r="B34" s="626"/>
      <c r="C34" s="626"/>
      <c r="D34" s="626"/>
      <c r="E34" s="626"/>
      <c r="F34" s="626"/>
      <c r="G34" s="626"/>
      <c r="H34" s="126"/>
    </row>
    <row r="35" spans="1:8" ht="13.8" x14ac:dyDescent="0.25">
      <c r="H35" s="126"/>
    </row>
    <row r="36" spans="1:8" ht="13.8" x14ac:dyDescent="0.25">
      <c r="H36" s="126"/>
    </row>
    <row r="37" spans="1:8" ht="13.8" x14ac:dyDescent="0.25">
      <c r="H37" s="126"/>
    </row>
    <row r="38" spans="1:8" ht="13.8" x14ac:dyDescent="0.25">
      <c r="H38" s="126"/>
    </row>
    <row r="39" spans="1:8" ht="13.8" x14ac:dyDescent="0.25">
      <c r="H39" s="126"/>
    </row>
    <row r="40" spans="1:8" ht="13.8" x14ac:dyDescent="0.25">
      <c r="H40" s="126"/>
    </row>
    <row r="41" spans="1:8" ht="13.8" x14ac:dyDescent="0.25">
      <c r="H41" s="126"/>
    </row>
    <row r="42" spans="1:8" ht="13.8" x14ac:dyDescent="0.25">
      <c r="H42" s="126"/>
    </row>
  </sheetData>
  <mergeCells count="17">
    <mergeCell ref="G9:G10"/>
    <mergeCell ref="H9:H10"/>
    <mergeCell ref="A33:G33"/>
    <mergeCell ref="A34:G34"/>
    <mergeCell ref="A27:G27"/>
    <mergeCell ref="A1:H1"/>
    <mergeCell ref="A2:H2"/>
    <mergeCell ref="A3:H3"/>
    <mergeCell ref="A4:H4"/>
    <mergeCell ref="A5:H5"/>
    <mergeCell ref="A6:H6"/>
    <mergeCell ref="A31:G31"/>
    <mergeCell ref="A32:G32"/>
    <mergeCell ref="A30:F30"/>
    <mergeCell ref="A7:H7"/>
    <mergeCell ref="A8:H8"/>
    <mergeCell ref="A9:F9"/>
  </mergeCells>
  <printOptions horizontalCentered="1"/>
  <pageMargins left="0.59055118110236227" right="0.35433070866141736" top="0.94488188976377963" bottom="0.74803149606299213" header="0.31496062992125984" footer="0.31496062992125984"/>
  <pageSetup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2:G19"/>
  <sheetViews>
    <sheetView topLeftCell="A4" workbookViewId="0">
      <selection activeCell="B4" sqref="B4"/>
    </sheetView>
  </sheetViews>
  <sheetFormatPr baseColWidth="10" defaultColWidth="11.44140625" defaultRowHeight="13.2" x14ac:dyDescent="0.25"/>
  <cols>
    <col min="1" max="1" width="7" style="75" customWidth="1"/>
    <col min="2" max="2" width="38.5546875" style="75" customWidth="1"/>
    <col min="3" max="3" width="23.44140625" style="75" customWidth="1"/>
    <col min="4" max="4" width="15.5546875" style="75" customWidth="1"/>
    <col min="5" max="5" width="11.44140625" style="75"/>
    <col min="6" max="6" width="15.109375" style="75" customWidth="1"/>
    <col min="7" max="7" width="15" style="75" customWidth="1"/>
    <col min="8" max="16384" width="11.44140625" style="75"/>
  </cols>
  <sheetData>
    <row r="2" spans="2:7" ht="15.6" x14ac:dyDescent="0.25">
      <c r="B2" s="665" t="s">
        <v>269</v>
      </c>
      <c r="C2" s="665"/>
      <c r="D2" s="665"/>
      <c r="E2" s="665"/>
      <c r="F2" s="665"/>
      <c r="G2" s="665"/>
    </row>
    <row r="3" spans="2:7" ht="12.75" customHeight="1" x14ac:dyDescent="0.25">
      <c r="B3" s="665" t="s">
        <v>270</v>
      </c>
      <c r="C3" s="665"/>
      <c r="D3" s="665"/>
      <c r="E3" s="665"/>
      <c r="F3" s="665"/>
      <c r="G3" s="665"/>
    </row>
    <row r="4" spans="2:7" ht="13.8" thickBot="1" x14ac:dyDescent="0.3"/>
    <row r="5" spans="2:7" ht="51" customHeight="1" thickBot="1" x14ac:dyDescent="0.3">
      <c r="B5" s="678" t="s">
        <v>88</v>
      </c>
      <c r="C5" s="679" t="s">
        <v>89</v>
      </c>
      <c r="D5" s="678" t="s">
        <v>90</v>
      </c>
      <c r="E5" s="678" t="s">
        <v>87</v>
      </c>
      <c r="F5" s="678" t="s">
        <v>91</v>
      </c>
      <c r="G5" s="678"/>
    </row>
    <row r="6" spans="2:7" ht="26.25" customHeight="1" thickBot="1" x14ac:dyDescent="0.3">
      <c r="B6" s="678"/>
      <c r="C6" s="680"/>
      <c r="D6" s="678"/>
      <c r="E6" s="678"/>
      <c r="F6" s="678" t="s">
        <v>92</v>
      </c>
      <c r="G6" s="678" t="s">
        <v>93</v>
      </c>
    </row>
    <row r="7" spans="2:7" ht="13.8" thickBot="1" x14ac:dyDescent="0.3">
      <c r="B7" s="678"/>
      <c r="C7" s="681"/>
      <c r="D7" s="678"/>
      <c r="E7" s="678"/>
      <c r="F7" s="678"/>
      <c r="G7" s="678"/>
    </row>
    <row r="8" spans="2:7" ht="30" customHeight="1" x14ac:dyDescent="0.25">
      <c r="B8" s="82"/>
      <c r="C8" s="84"/>
      <c r="D8" s="39" t="s">
        <v>96</v>
      </c>
      <c r="E8" s="76" t="s">
        <v>94</v>
      </c>
      <c r="F8" s="77">
        <v>300</v>
      </c>
      <c r="G8" s="78">
        <f t="shared" ref="G8:G14" si="0">F8*12</f>
        <v>3600</v>
      </c>
    </row>
    <row r="9" spans="2:7" ht="30" customHeight="1" x14ac:dyDescent="0.25">
      <c r="B9" s="83"/>
      <c r="C9" s="83"/>
      <c r="D9" s="81" t="s">
        <v>96</v>
      </c>
      <c r="E9" s="18" t="s">
        <v>94</v>
      </c>
      <c r="F9" s="77">
        <v>250</v>
      </c>
      <c r="G9" s="78">
        <f t="shared" si="0"/>
        <v>3000</v>
      </c>
    </row>
    <row r="10" spans="2:7" ht="30" customHeight="1" x14ac:dyDescent="0.25">
      <c r="B10" s="83"/>
      <c r="C10" s="83"/>
      <c r="D10" s="81" t="s">
        <v>96</v>
      </c>
      <c r="E10" s="18" t="s">
        <v>94</v>
      </c>
      <c r="F10" s="77">
        <v>250</v>
      </c>
      <c r="G10" s="78">
        <f t="shared" si="0"/>
        <v>3000</v>
      </c>
    </row>
    <row r="11" spans="2:7" ht="30" customHeight="1" x14ac:dyDescent="0.25">
      <c r="B11" s="83"/>
      <c r="C11" s="83"/>
      <c r="D11" s="81" t="s">
        <v>96</v>
      </c>
      <c r="E11" s="18" t="s">
        <v>94</v>
      </c>
      <c r="F11" s="77">
        <v>200</v>
      </c>
      <c r="G11" s="78">
        <f t="shared" si="0"/>
        <v>2400</v>
      </c>
    </row>
    <row r="12" spans="2:7" ht="30" customHeight="1" x14ac:dyDescent="0.25">
      <c r="B12" s="83"/>
      <c r="C12" s="83"/>
      <c r="D12" s="81" t="s">
        <v>96</v>
      </c>
      <c r="E12" s="18" t="s">
        <v>94</v>
      </c>
      <c r="F12" s="77">
        <v>200</v>
      </c>
      <c r="G12" s="78">
        <f t="shared" si="0"/>
        <v>2400</v>
      </c>
    </row>
    <row r="13" spans="2:7" ht="30" customHeight="1" x14ac:dyDescent="0.25">
      <c r="B13" s="83"/>
      <c r="C13" s="83"/>
      <c r="D13" s="81" t="s">
        <v>96</v>
      </c>
      <c r="E13" s="18" t="s">
        <v>94</v>
      </c>
      <c r="F13" s="77">
        <v>200</v>
      </c>
      <c r="G13" s="78">
        <f t="shared" si="0"/>
        <v>2400</v>
      </c>
    </row>
    <row r="14" spans="2:7" ht="30" customHeight="1" x14ac:dyDescent="0.25">
      <c r="B14" s="83"/>
      <c r="C14" s="83"/>
      <c r="D14" s="81" t="s">
        <v>96</v>
      </c>
      <c r="E14" s="18" t="s">
        <v>94</v>
      </c>
      <c r="F14" s="77">
        <v>200</v>
      </c>
      <c r="G14" s="78">
        <f t="shared" si="0"/>
        <v>2400</v>
      </c>
    </row>
    <row r="15" spans="2:7" ht="24.9" customHeight="1" thickBot="1" x14ac:dyDescent="0.3">
      <c r="B15" s="682" t="s">
        <v>95</v>
      </c>
      <c r="C15" s="683"/>
      <c r="D15" s="683"/>
      <c r="E15" s="683"/>
      <c r="F15" s="80">
        <f>SUM(F8:F14)</f>
        <v>1600</v>
      </c>
      <c r="G15" s="80">
        <f>SUM(G8:G14)</f>
        <v>19200</v>
      </c>
    </row>
    <row r="16" spans="2:7" ht="24.9" customHeight="1" thickBot="1" x14ac:dyDescent="0.3">
      <c r="B16" s="684" t="s">
        <v>197</v>
      </c>
      <c r="C16" s="685"/>
      <c r="D16" s="685"/>
      <c r="E16" s="685"/>
      <c r="F16" s="79"/>
      <c r="G16" s="79">
        <f>SUM(G8:G14)</f>
        <v>19200</v>
      </c>
    </row>
    <row r="17" spans="2:4" ht="24.9" customHeight="1" x14ac:dyDescent="0.25"/>
    <row r="18" spans="2:4" ht="24.9" customHeight="1" x14ac:dyDescent="0.25">
      <c r="B18" s="686"/>
      <c r="C18" s="686"/>
      <c r="D18" s="686"/>
    </row>
    <row r="19" spans="2:4" ht="24.9" customHeight="1" x14ac:dyDescent="0.25"/>
  </sheetData>
  <mergeCells count="12">
    <mergeCell ref="B15:E15"/>
    <mergeCell ref="B16:E16"/>
    <mergeCell ref="B18:D18"/>
    <mergeCell ref="E5:E7"/>
    <mergeCell ref="B3:G3"/>
    <mergeCell ref="B2:G2"/>
    <mergeCell ref="F5:G5"/>
    <mergeCell ref="F6:F7"/>
    <mergeCell ref="G6:G7"/>
    <mergeCell ref="B5:B7"/>
    <mergeCell ref="C5:C7"/>
    <mergeCell ref="D5:D7"/>
  </mergeCells>
  <phoneticPr fontId="2" type="noConversion"/>
  <printOptions horizontalCentered="1"/>
  <pageMargins left="0.78740157480314965" right="0.78740157480314965" top="0.98425196850393704" bottom="0.98425196850393704" header="0" footer="0"/>
  <pageSetup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36"/>
  <sheetViews>
    <sheetView topLeftCell="A10" workbookViewId="0">
      <selection activeCell="K39" sqref="K39"/>
    </sheetView>
  </sheetViews>
  <sheetFormatPr baseColWidth="10" defaultColWidth="11.44140625" defaultRowHeight="13.2" x14ac:dyDescent="0.25"/>
  <cols>
    <col min="1" max="1" width="10.6640625" style="48" customWidth="1"/>
    <col min="2" max="2" width="5.109375" style="48" customWidth="1"/>
    <col min="3" max="3" width="12.6640625" style="49" customWidth="1"/>
    <col min="4" max="4" width="14.109375" style="49" customWidth="1"/>
    <col min="5" max="5" width="14.5546875" style="49" customWidth="1"/>
    <col min="6" max="6" width="12" style="49" customWidth="1"/>
    <col min="7" max="7" width="8" style="49" customWidth="1"/>
    <col min="8" max="8" width="13.6640625" style="49" customWidth="1"/>
    <col min="9" max="9" width="12.6640625" style="49" customWidth="1"/>
    <col min="10" max="10" width="10.88671875" style="48" customWidth="1"/>
    <col min="11" max="11" width="21.109375" style="48" customWidth="1"/>
    <col min="12" max="12" width="12.33203125" style="48" customWidth="1"/>
    <col min="13" max="13" width="11.5546875" style="48" customWidth="1"/>
    <col min="14" max="14" width="14.5546875" style="48" customWidth="1"/>
    <col min="15" max="15" width="11.6640625" style="48" customWidth="1"/>
    <col min="16" max="17" width="12.5546875" style="48" customWidth="1"/>
    <col min="18" max="16384" width="11.44140625" style="48"/>
  </cols>
  <sheetData>
    <row r="1" spans="1:18" ht="17.399999999999999" x14ac:dyDescent="0.3">
      <c r="A1" s="692" t="s">
        <v>248</v>
      </c>
      <c r="B1" s="692"/>
      <c r="C1" s="692"/>
      <c r="D1" s="692"/>
      <c r="E1" s="692"/>
      <c r="F1" s="692"/>
      <c r="G1" s="692"/>
      <c r="H1" s="692"/>
      <c r="I1" s="692"/>
      <c r="J1" s="697" t="s">
        <v>248</v>
      </c>
      <c r="K1" s="697"/>
      <c r="L1" s="697"/>
      <c r="M1" s="697"/>
      <c r="N1" s="697"/>
      <c r="O1" s="697"/>
      <c r="P1" s="697"/>
      <c r="Q1" s="91"/>
      <c r="R1" s="91"/>
    </row>
    <row r="2" spans="1:18" ht="17.399999999999999" x14ac:dyDescent="0.3">
      <c r="A2" s="692" t="s">
        <v>195</v>
      </c>
      <c r="B2" s="692"/>
      <c r="C2" s="692"/>
      <c r="D2" s="692"/>
      <c r="E2" s="692"/>
      <c r="F2" s="692"/>
      <c r="G2" s="692"/>
      <c r="H2" s="692"/>
      <c r="I2" s="692"/>
      <c r="J2" s="697" t="s">
        <v>195</v>
      </c>
      <c r="K2" s="697"/>
      <c r="L2" s="697"/>
      <c r="M2" s="697"/>
      <c r="N2" s="697"/>
      <c r="O2" s="697"/>
      <c r="P2" s="697"/>
      <c r="Q2" s="91"/>
      <c r="R2" s="91"/>
    </row>
    <row r="3" spans="1:18" ht="17.399999999999999" x14ac:dyDescent="0.3">
      <c r="A3" s="692" t="s">
        <v>272</v>
      </c>
      <c r="B3" s="692"/>
      <c r="C3" s="692"/>
      <c r="D3" s="692"/>
      <c r="E3" s="692"/>
      <c r="F3" s="692"/>
      <c r="G3" s="692"/>
      <c r="H3" s="692"/>
      <c r="I3" s="692"/>
      <c r="J3" s="697" t="s">
        <v>272</v>
      </c>
      <c r="K3" s="697"/>
      <c r="L3" s="697"/>
      <c r="M3" s="697"/>
      <c r="N3" s="697"/>
      <c r="O3" s="697"/>
      <c r="P3" s="697"/>
      <c r="Q3" s="91"/>
      <c r="R3" s="91"/>
    </row>
    <row r="4" spans="1:18" ht="13.8" thickBot="1" x14ac:dyDescent="0.3">
      <c r="J4" s="94" t="s">
        <v>277</v>
      </c>
      <c r="K4" s="21"/>
      <c r="L4" s="21"/>
      <c r="M4" s="21"/>
      <c r="N4" s="21"/>
      <c r="O4" s="21"/>
      <c r="P4" s="21"/>
      <c r="Q4" s="21"/>
      <c r="R4" s="21"/>
    </row>
    <row r="5" spans="1:18" ht="15.6" thickBot="1" x14ac:dyDescent="0.3">
      <c r="A5" s="693" t="s">
        <v>173</v>
      </c>
      <c r="B5" s="693"/>
      <c r="C5" s="693"/>
      <c r="D5" s="693"/>
      <c r="E5" s="693"/>
      <c r="F5" s="693"/>
      <c r="G5" s="693"/>
      <c r="H5" s="693"/>
      <c r="I5" s="693"/>
      <c r="J5" s="99" t="s">
        <v>278</v>
      </c>
      <c r="K5" s="100" t="s">
        <v>103</v>
      </c>
      <c r="L5" s="101" t="s">
        <v>116</v>
      </c>
      <c r="M5" s="100" t="s">
        <v>239</v>
      </c>
      <c r="N5" s="100" t="s">
        <v>241</v>
      </c>
      <c r="O5" s="100" t="s">
        <v>279</v>
      </c>
      <c r="P5" s="100" t="s">
        <v>66</v>
      </c>
      <c r="Q5" s="102" t="s">
        <v>181</v>
      </c>
      <c r="R5" s="21"/>
    </row>
    <row r="6" spans="1:18" x14ac:dyDescent="0.25">
      <c r="J6" s="21"/>
      <c r="K6" s="21"/>
      <c r="L6" s="21"/>
      <c r="M6" s="21"/>
      <c r="N6" s="21"/>
      <c r="O6" s="21"/>
      <c r="P6" s="21"/>
      <c r="Q6" s="92"/>
      <c r="R6" s="21"/>
    </row>
    <row r="7" spans="1:18" x14ac:dyDescent="0.25">
      <c r="A7" s="71" t="s">
        <v>174</v>
      </c>
      <c r="B7" s="67" t="s">
        <v>175</v>
      </c>
      <c r="C7" s="72">
        <v>497124.78</v>
      </c>
      <c r="D7" s="49" t="s">
        <v>176</v>
      </c>
      <c r="F7" s="49" t="s">
        <v>275</v>
      </c>
      <c r="H7" s="90">
        <v>40845</v>
      </c>
      <c r="J7" s="96">
        <v>21109001</v>
      </c>
      <c r="K7" s="97" t="s">
        <v>280</v>
      </c>
      <c r="L7" s="98">
        <v>919.17</v>
      </c>
      <c r="M7" s="98"/>
      <c r="N7" s="98"/>
      <c r="O7" s="98"/>
      <c r="P7" s="98"/>
      <c r="Q7" s="98"/>
      <c r="R7" s="21"/>
    </row>
    <row r="8" spans="1:18" x14ac:dyDescent="0.25">
      <c r="A8" s="72" t="s">
        <v>177</v>
      </c>
      <c r="C8" s="73">
        <v>0.1</v>
      </c>
      <c r="D8" s="49" t="s">
        <v>93</v>
      </c>
      <c r="F8" s="49" t="s">
        <v>274</v>
      </c>
      <c r="H8" s="90">
        <v>46326</v>
      </c>
      <c r="J8" s="96">
        <v>21109002</v>
      </c>
      <c r="K8" s="97" t="s">
        <v>239</v>
      </c>
      <c r="L8" s="98"/>
      <c r="M8" s="98">
        <v>2363.0100000000002</v>
      </c>
      <c r="N8" s="98"/>
      <c r="O8" s="98"/>
      <c r="P8" s="98"/>
      <c r="Q8" s="98"/>
      <c r="R8" s="21"/>
    </row>
    <row r="9" spans="1:18" x14ac:dyDescent="0.25">
      <c r="A9" s="72" t="s">
        <v>178</v>
      </c>
      <c r="C9" s="72">
        <v>46.25</v>
      </c>
      <c r="D9" s="49" t="s">
        <v>179</v>
      </c>
      <c r="J9" s="96">
        <v>21109003</v>
      </c>
      <c r="K9" s="97" t="s">
        <v>281</v>
      </c>
      <c r="L9" s="98"/>
      <c r="M9" s="98"/>
      <c r="N9" s="98">
        <v>761.8</v>
      </c>
      <c r="O9" s="98"/>
      <c r="P9" s="98"/>
      <c r="Q9" s="98"/>
      <c r="R9" s="21"/>
    </row>
    <row r="10" spans="1:18" x14ac:dyDescent="0.25">
      <c r="A10" s="72" t="s">
        <v>180</v>
      </c>
      <c r="B10" s="67" t="s">
        <v>175</v>
      </c>
      <c r="C10" s="72">
        <v>6023.33</v>
      </c>
      <c r="D10" s="49" t="s">
        <v>179</v>
      </c>
      <c r="J10" s="96">
        <v>21109004</v>
      </c>
      <c r="K10" s="97" t="s">
        <v>282</v>
      </c>
      <c r="L10" s="98"/>
      <c r="M10" s="98"/>
      <c r="N10" s="98">
        <v>39359.339999999997</v>
      </c>
      <c r="O10" s="98"/>
      <c r="P10" s="98"/>
      <c r="Q10" s="98"/>
      <c r="R10" s="21"/>
    </row>
    <row r="11" spans="1:18" ht="13.8" thickBot="1" x14ac:dyDescent="0.3">
      <c r="B11" s="49"/>
      <c r="J11" s="96">
        <v>21109068</v>
      </c>
      <c r="K11" s="97" t="s">
        <v>283</v>
      </c>
      <c r="L11" s="98"/>
      <c r="M11" s="98"/>
      <c r="N11" s="98"/>
      <c r="O11" s="98">
        <v>28.05</v>
      </c>
      <c r="P11" s="98"/>
      <c r="Q11" s="98"/>
      <c r="R11" s="21"/>
    </row>
    <row r="12" spans="1:18" x14ac:dyDescent="0.25">
      <c r="A12" s="68"/>
      <c r="B12" s="69"/>
      <c r="C12" s="694" t="s">
        <v>181</v>
      </c>
      <c r="D12" s="695"/>
      <c r="E12" s="694" t="s">
        <v>182</v>
      </c>
      <c r="F12" s="696"/>
      <c r="G12" s="696"/>
      <c r="H12" s="695"/>
      <c r="I12" s="70"/>
      <c r="J12" s="106">
        <v>21109084</v>
      </c>
      <c r="K12" s="97" t="s">
        <v>284</v>
      </c>
      <c r="L12" s="98"/>
      <c r="M12" s="98"/>
      <c r="N12" s="98"/>
      <c r="O12" s="98"/>
      <c r="P12" s="98"/>
      <c r="Q12" s="98">
        <v>67099.22</v>
      </c>
      <c r="R12" s="21"/>
    </row>
    <row r="13" spans="1:18" x14ac:dyDescent="0.25">
      <c r="A13" s="50"/>
      <c r="B13" s="51"/>
      <c r="C13" s="698" t="s">
        <v>183</v>
      </c>
      <c r="D13" s="699"/>
      <c r="E13" s="54" t="s">
        <v>184</v>
      </c>
      <c r="F13" s="54" t="s">
        <v>185</v>
      </c>
      <c r="G13" s="54" t="s">
        <v>186</v>
      </c>
      <c r="H13" s="700" t="s">
        <v>276</v>
      </c>
      <c r="I13" s="55" t="s">
        <v>187</v>
      </c>
      <c r="J13" s="106">
        <v>21109101</v>
      </c>
      <c r="K13" s="97" t="s">
        <v>285</v>
      </c>
      <c r="L13" s="98"/>
      <c r="M13" s="98"/>
      <c r="N13" s="98">
        <v>2.2599999999999998</v>
      </c>
      <c r="O13" s="98"/>
      <c r="P13" s="98"/>
      <c r="Q13" s="98"/>
      <c r="R13" s="21"/>
    </row>
    <row r="14" spans="1:18" x14ac:dyDescent="0.25">
      <c r="A14" s="52" t="s">
        <v>188</v>
      </c>
      <c r="B14" s="53" t="s">
        <v>189</v>
      </c>
      <c r="C14" s="56" t="s">
        <v>196</v>
      </c>
      <c r="D14" s="56" t="s">
        <v>190</v>
      </c>
      <c r="E14" s="57" t="s">
        <v>191</v>
      </c>
      <c r="F14" s="56" t="s">
        <v>192</v>
      </c>
      <c r="G14" s="57" t="s">
        <v>193</v>
      </c>
      <c r="H14" s="701"/>
      <c r="I14" s="58" t="s">
        <v>194</v>
      </c>
      <c r="J14" s="106">
        <v>21109111</v>
      </c>
      <c r="K14" s="97" t="s">
        <v>286</v>
      </c>
      <c r="L14" s="98"/>
      <c r="M14" s="98"/>
      <c r="N14" s="98">
        <v>24.91</v>
      </c>
      <c r="O14" s="98"/>
      <c r="P14" s="98"/>
      <c r="Q14" s="98"/>
      <c r="R14" s="21"/>
    </row>
    <row r="15" spans="1:18" x14ac:dyDescent="0.25">
      <c r="A15" s="89">
        <v>39814</v>
      </c>
      <c r="B15" s="53">
        <v>0</v>
      </c>
      <c r="C15" s="60">
        <v>0</v>
      </c>
      <c r="D15" s="60">
        <v>0</v>
      </c>
      <c r="E15" s="60">
        <v>0</v>
      </c>
      <c r="F15" s="60">
        <v>0</v>
      </c>
      <c r="G15" s="60"/>
      <c r="H15" s="60"/>
      <c r="I15" s="61">
        <v>497124.78</v>
      </c>
      <c r="J15" s="106">
        <v>21109112</v>
      </c>
      <c r="K15" s="97" t="s">
        <v>287</v>
      </c>
      <c r="L15" s="98"/>
      <c r="M15" s="98"/>
      <c r="N15" s="98">
        <v>59.84</v>
      </c>
      <c r="O15" s="98"/>
      <c r="P15" s="98"/>
      <c r="Q15" s="98"/>
      <c r="R15" s="21"/>
    </row>
    <row r="16" spans="1:18" x14ac:dyDescent="0.25">
      <c r="A16" s="89">
        <v>39844</v>
      </c>
      <c r="B16" s="53">
        <v>31</v>
      </c>
      <c r="C16" s="60">
        <f>SUM(I15*31/3600)</f>
        <v>4280.7967166666667</v>
      </c>
      <c r="D16" s="60">
        <f>SUM(C10-C16)</f>
        <v>1742.5332833333332</v>
      </c>
      <c r="E16" s="62">
        <f>SUM(C16:D16)</f>
        <v>6023.33</v>
      </c>
      <c r="F16" s="60">
        <v>46.25</v>
      </c>
      <c r="G16" s="60">
        <v>0</v>
      </c>
      <c r="H16" s="60">
        <f>SUM(E16:G16)</f>
        <v>6069.58</v>
      </c>
      <c r="I16" s="61">
        <f>+I15-D16</f>
        <v>495382.24671666668</v>
      </c>
      <c r="J16" s="106">
        <v>21109114</v>
      </c>
      <c r="K16" s="97" t="s">
        <v>288</v>
      </c>
      <c r="L16" s="98"/>
      <c r="M16" s="98"/>
      <c r="N16" s="98">
        <v>2021.02</v>
      </c>
      <c r="O16" s="98"/>
      <c r="P16" s="98"/>
      <c r="Q16" s="98"/>
      <c r="R16" s="21"/>
    </row>
    <row r="17" spans="1:18" x14ac:dyDescent="0.25">
      <c r="A17" s="89">
        <v>39872</v>
      </c>
      <c r="B17" s="53">
        <v>28</v>
      </c>
      <c r="C17" s="60">
        <f>SUM(I16*28/3600)</f>
        <v>3852.9730300185188</v>
      </c>
      <c r="D17" s="60">
        <f>SUM(C10-C17)</f>
        <v>2170.3569699814811</v>
      </c>
      <c r="E17" s="62">
        <f>SUM(C17:D17)</f>
        <v>6023.33</v>
      </c>
      <c r="F17" s="60">
        <v>46.25</v>
      </c>
      <c r="G17" s="60"/>
      <c r="H17" s="60">
        <f>SUM(E17:G17)</f>
        <v>6069.58</v>
      </c>
      <c r="I17" s="61">
        <f t="shared" ref="I17:I27" si="0">+I16-D17</f>
        <v>493211.88974668522</v>
      </c>
      <c r="J17" s="106">
        <v>21109116</v>
      </c>
      <c r="K17" s="97" t="s">
        <v>289</v>
      </c>
      <c r="L17" s="98"/>
      <c r="M17" s="98"/>
      <c r="N17" s="98">
        <v>14997.17</v>
      </c>
      <c r="O17" s="98"/>
      <c r="P17" s="98"/>
      <c r="Q17" s="98"/>
      <c r="R17" s="21"/>
    </row>
    <row r="18" spans="1:18" x14ac:dyDescent="0.25">
      <c r="A18" s="89">
        <v>39903</v>
      </c>
      <c r="B18" s="53">
        <v>31</v>
      </c>
      <c r="C18" s="60">
        <f>SUM(I17*31/3600)</f>
        <v>4247.1023839297895</v>
      </c>
      <c r="D18" s="60">
        <f>SUM(C10-C18)</f>
        <v>1776.2276160702104</v>
      </c>
      <c r="E18" s="62">
        <f t="shared" ref="E18:E27" si="1">SUM(C18:D18)</f>
        <v>6023.33</v>
      </c>
      <c r="F18" s="60">
        <v>46.25</v>
      </c>
      <c r="G18" s="60"/>
      <c r="H18" s="60">
        <f t="shared" ref="H18:H27" si="2">SUM(E18:G18)</f>
        <v>6069.58</v>
      </c>
      <c r="I18" s="61">
        <f t="shared" si="0"/>
        <v>491435.66213061503</v>
      </c>
      <c r="J18" s="106">
        <v>21109117</v>
      </c>
      <c r="K18" s="97" t="s">
        <v>290</v>
      </c>
      <c r="L18" s="98"/>
      <c r="M18" s="98"/>
      <c r="N18" s="98">
        <v>2191.12</v>
      </c>
      <c r="O18" s="98"/>
      <c r="P18" s="98"/>
      <c r="Q18" s="98"/>
      <c r="R18" s="21"/>
    </row>
    <row r="19" spans="1:18" x14ac:dyDescent="0.25">
      <c r="A19" s="89">
        <v>39933</v>
      </c>
      <c r="B19" s="53">
        <v>30</v>
      </c>
      <c r="C19" s="60">
        <f>SUM(I18*30/3600)</f>
        <v>4095.2971844217923</v>
      </c>
      <c r="D19" s="60">
        <f>SUM(C10-C19)</f>
        <v>1928.0328155782076</v>
      </c>
      <c r="E19" s="62">
        <f t="shared" si="1"/>
        <v>6023.33</v>
      </c>
      <c r="F19" s="60">
        <v>46.25</v>
      </c>
      <c r="G19" s="60"/>
      <c r="H19" s="60">
        <f t="shared" si="2"/>
        <v>6069.58</v>
      </c>
      <c r="I19" s="61">
        <f t="shared" si="0"/>
        <v>489507.62931503681</v>
      </c>
      <c r="J19" s="106">
        <v>21109121</v>
      </c>
      <c r="K19" s="97" t="s">
        <v>291</v>
      </c>
      <c r="L19" s="98"/>
      <c r="M19" s="98"/>
      <c r="N19" s="98"/>
      <c r="O19" s="98">
        <v>2344.64</v>
      </c>
      <c r="P19" s="98"/>
      <c r="Q19" s="98"/>
      <c r="R19" s="21"/>
    </row>
    <row r="20" spans="1:18" x14ac:dyDescent="0.25">
      <c r="A20" s="89">
        <v>39964</v>
      </c>
      <c r="B20" s="53">
        <v>31</v>
      </c>
      <c r="C20" s="60">
        <f>SUM(I19*31/3600)</f>
        <v>4215.2045857683725</v>
      </c>
      <c r="D20" s="60">
        <f>SUM(C10-C20)</f>
        <v>1808.1254142316275</v>
      </c>
      <c r="E20" s="62">
        <f t="shared" si="1"/>
        <v>6023.33</v>
      </c>
      <c r="F20" s="60">
        <v>46.25</v>
      </c>
      <c r="G20" s="60"/>
      <c r="H20" s="60">
        <f t="shared" si="2"/>
        <v>6069.58</v>
      </c>
      <c r="I20" s="61">
        <f t="shared" si="0"/>
        <v>487699.5039008052</v>
      </c>
      <c r="J20" s="106">
        <v>21109123</v>
      </c>
      <c r="K20" s="97" t="s">
        <v>292</v>
      </c>
      <c r="L20" s="98"/>
      <c r="M20" s="98"/>
      <c r="N20" s="98">
        <v>4118.5600000000004</v>
      </c>
      <c r="O20" s="98"/>
      <c r="P20" s="98"/>
      <c r="Q20" s="98"/>
      <c r="R20" s="21"/>
    </row>
    <row r="21" spans="1:18" x14ac:dyDescent="0.25">
      <c r="A21" s="89">
        <v>39994</v>
      </c>
      <c r="B21" s="53">
        <v>30</v>
      </c>
      <c r="C21" s="60">
        <f>SUM(I20*30/3600)</f>
        <v>4064.1625325067098</v>
      </c>
      <c r="D21" s="60">
        <f>SUM(C10-C21)</f>
        <v>1959.1674674932901</v>
      </c>
      <c r="E21" s="62">
        <f t="shared" si="1"/>
        <v>6023.33</v>
      </c>
      <c r="F21" s="60">
        <v>46.25</v>
      </c>
      <c r="G21" s="60"/>
      <c r="H21" s="60">
        <f t="shared" si="2"/>
        <v>6069.58</v>
      </c>
      <c r="I21" s="61">
        <f t="shared" si="0"/>
        <v>485740.33643331192</v>
      </c>
      <c r="J21" s="106">
        <v>21109124</v>
      </c>
      <c r="K21" s="97" t="s">
        <v>293</v>
      </c>
      <c r="L21" s="98"/>
      <c r="M21" s="98"/>
      <c r="N21" s="98">
        <v>24692.04</v>
      </c>
      <c r="O21" s="98"/>
      <c r="P21" s="98"/>
      <c r="Q21" s="98"/>
      <c r="R21" s="21"/>
    </row>
    <row r="22" spans="1:18" x14ac:dyDescent="0.25">
      <c r="A22" s="89">
        <v>40025</v>
      </c>
      <c r="B22" s="53">
        <v>31</v>
      </c>
      <c r="C22" s="60">
        <f>SUM(I21*31/3600)</f>
        <v>4182.7640081757418</v>
      </c>
      <c r="D22" s="60">
        <f>SUM(C10-C22)</f>
        <v>1840.5659918242582</v>
      </c>
      <c r="E22" s="62">
        <f t="shared" si="1"/>
        <v>6023.33</v>
      </c>
      <c r="F22" s="60">
        <v>46.25</v>
      </c>
      <c r="G22" s="60"/>
      <c r="H22" s="60">
        <f t="shared" si="2"/>
        <v>6069.58</v>
      </c>
      <c r="I22" s="61">
        <f t="shared" si="0"/>
        <v>483899.77044148766</v>
      </c>
      <c r="J22" s="106">
        <v>21109125</v>
      </c>
      <c r="K22" s="97" t="s">
        <v>294</v>
      </c>
      <c r="L22" s="98"/>
      <c r="M22" s="98"/>
      <c r="N22" s="98">
        <v>1350</v>
      </c>
      <c r="O22" s="98"/>
      <c r="P22" s="98"/>
      <c r="Q22" s="98"/>
      <c r="R22" s="21"/>
    </row>
    <row r="23" spans="1:18" x14ac:dyDescent="0.25">
      <c r="A23" s="89">
        <v>40056</v>
      </c>
      <c r="B23" s="53">
        <v>31</v>
      </c>
      <c r="C23" s="60">
        <f>SUM(I22*31/3600)</f>
        <v>4166.9146899128109</v>
      </c>
      <c r="D23" s="60">
        <f>SUM(C10-C23)</f>
        <v>1856.415310087189</v>
      </c>
      <c r="E23" s="62">
        <f t="shared" si="1"/>
        <v>6023.33</v>
      </c>
      <c r="F23" s="60">
        <v>46.25</v>
      </c>
      <c r="G23" s="60"/>
      <c r="H23" s="60">
        <f t="shared" si="2"/>
        <v>6069.58</v>
      </c>
      <c r="I23" s="61">
        <f t="shared" si="0"/>
        <v>482043.35513140046</v>
      </c>
      <c r="J23" s="106">
        <v>21109127</v>
      </c>
      <c r="K23" s="97" t="s">
        <v>295</v>
      </c>
      <c r="L23" s="98"/>
      <c r="M23" s="98"/>
      <c r="N23" s="98">
        <v>5497.17</v>
      </c>
      <c r="O23" s="98"/>
      <c r="P23" s="98"/>
      <c r="Q23" s="98"/>
      <c r="R23" s="21"/>
    </row>
    <row r="24" spans="1:18" x14ac:dyDescent="0.25">
      <c r="A24" s="89">
        <v>40086</v>
      </c>
      <c r="B24" s="53">
        <v>30</v>
      </c>
      <c r="C24" s="60">
        <f>SUM(I23*30/3600)</f>
        <v>4017.027959428337</v>
      </c>
      <c r="D24" s="60">
        <f>SUM(C10-C24)</f>
        <v>2006.3020405716629</v>
      </c>
      <c r="E24" s="62">
        <f t="shared" si="1"/>
        <v>6023.33</v>
      </c>
      <c r="F24" s="60">
        <v>46.25</v>
      </c>
      <c r="G24" s="60"/>
      <c r="H24" s="60">
        <f t="shared" si="2"/>
        <v>6069.58</v>
      </c>
      <c r="I24" s="61">
        <f t="shared" si="0"/>
        <v>480037.05309082882</v>
      </c>
      <c r="J24" s="106">
        <v>21109128</v>
      </c>
      <c r="K24" s="97" t="s">
        <v>296</v>
      </c>
      <c r="L24" s="98"/>
      <c r="M24" s="98"/>
      <c r="N24" s="98">
        <v>440.91</v>
      </c>
      <c r="O24" s="98"/>
      <c r="P24" s="98"/>
      <c r="Q24" s="98"/>
      <c r="R24" s="21"/>
    </row>
    <row r="25" spans="1:18" x14ac:dyDescent="0.25">
      <c r="A25" s="89">
        <v>40117</v>
      </c>
      <c r="B25" s="53">
        <v>31</v>
      </c>
      <c r="C25" s="60">
        <f>SUM(I24*31/3600)</f>
        <v>4133.6524016154699</v>
      </c>
      <c r="D25" s="60">
        <f>SUM(C10-C25)</f>
        <v>1889.67759838453</v>
      </c>
      <c r="E25" s="62">
        <f t="shared" si="1"/>
        <v>6023.33</v>
      </c>
      <c r="F25" s="60">
        <v>46.25</v>
      </c>
      <c r="G25" s="60"/>
      <c r="H25" s="60">
        <f t="shared" si="2"/>
        <v>6069.58</v>
      </c>
      <c r="I25" s="61">
        <f t="shared" si="0"/>
        <v>478147.37549244426</v>
      </c>
      <c r="J25" s="106">
        <v>21109129</v>
      </c>
      <c r="K25" s="97" t="s">
        <v>297</v>
      </c>
      <c r="L25" s="98"/>
      <c r="M25" s="98"/>
      <c r="N25" s="98"/>
      <c r="O25" s="98">
        <v>1</v>
      </c>
      <c r="P25" s="98"/>
      <c r="Q25" s="98"/>
      <c r="R25" s="21"/>
    </row>
    <row r="26" spans="1:18" x14ac:dyDescent="0.25">
      <c r="A26" s="89">
        <v>40147</v>
      </c>
      <c r="B26" s="53">
        <v>30</v>
      </c>
      <c r="C26" s="60">
        <f>SUM(I25*30/3600)</f>
        <v>3984.5614624370355</v>
      </c>
      <c r="D26" s="60">
        <f>SUM(C10-C26)</f>
        <v>2038.7685375629644</v>
      </c>
      <c r="E26" s="62">
        <f t="shared" si="1"/>
        <v>6023.33</v>
      </c>
      <c r="F26" s="60">
        <v>46.25</v>
      </c>
      <c r="G26" s="60"/>
      <c r="H26" s="60">
        <f t="shared" si="2"/>
        <v>6069.58</v>
      </c>
      <c r="I26" s="61">
        <f t="shared" si="0"/>
        <v>476108.60695488128</v>
      </c>
      <c r="J26" s="106">
        <v>21109130</v>
      </c>
      <c r="K26" s="97" t="s">
        <v>298</v>
      </c>
      <c r="L26" s="98"/>
      <c r="M26" s="98"/>
      <c r="N26" s="98"/>
      <c r="O26" s="98">
        <v>1</v>
      </c>
      <c r="P26" s="98"/>
      <c r="Q26" s="98"/>
      <c r="R26" s="21"/>
    </row>
    <row r="27" spans="1:18" x14ac:dyDescent="0.25">
      <c r="A27" s="89">
        <v>40178</v>
      </c>
      <c r="B27" s="53">
        <v>31</v>
      </c>
      <c r="C27" s="60">
        <f>SUM(I26*31/3600)</f>
        <v>4099.8241154448106</v>
      </c>
      <c r="D27" s="60">
        <f>SUM(C10-C27)</f>
        <v>1923.5058845551894</v>
      </c>
      <c r="E27" s="62">
        <f t="shared" si="1"/>
        <v>6023.33</v>
      </c>
      <c r="F27" s="60">
        <v>46.25</v>
      </c>
      <c r="G27" s="60"/>
      <c r="H27" s="60">
        <f t="shared" si="2"/>
        <v>6069.58</v>
      </c>
      <c r="I27" s="61">
        <f t="shared" si="0"/>
        <v>474185.10107032611</v>
      </c>
      <c r="J27" s="106">
        <v>21109131</v>
      </c>
      <c r="K27" s="97" t="s">
        <v>299</v>
      </c>
      <c r="L27" s="98"/>
      <c r="M27" s="98"/>
      <c r="N27" s="98">
        <v>658.72</v>
      </c>
      <c r="O27" s="98"/>
      <c r="P27" s="98"/>
      <c r="Q27" s="98"/>
      <c r="R27" s="21"/>
    </row>
    <row r="28" spans="1:18" x14ac:dyDescent="0.25">
      <c r="A28" s="59"/>
      <c r="B28" s="53"/>
      <c r="C28" s="60"/>
      <c r="D28" s="60"/>
      <c r="E28" s="62"/>
      <c r="F28" s="60"/>
      <c r="G28" s="60"/>
      <c r="H28" s="60"/>
      <c r="I28" s="61"/>
      <c r="J28" s="106">
        <v>21109132</v>
      </c>
      <c r="K28" s="97" t="s">
        <v>300</v>
      </c>
      <c r="L28" s="98"/>
      <c r="M28" s="98"/>
      <c r="N28" s="98">
        <v>26711.17</v>
      </c>
      <c r="O28" s="98"/>
      <c r="P28" s="98"/>
      <c r="Q28" s="98"/>
      <c r="R28" s="21"/>
    </row>
    <row r="29" spans="1:18" ht="15.6" thickBot="1" x14ac:dyDescent="0.45">
      <c r="A29" s="63"/>
      <c r="B29" s="64">
        <f t="shared" ref="B29:H29" si="3">SUM(B15:B28)</f>
        <v>365</v>
      </c>
      <c r="C29" s="65">
        <f t="shared" si="3"/>
        <v>49340.281070326062</v>
      </c>
      <c r="D29" s="65">
        <f t="shared" si="3"/>
        <v>22939.678929673944</v>
      </c>
      <c r="E29" s="65">
        <f t="shared" si="3"/>
        <v>72279.960000000006</v>
      </c>
      <c r="F29" s="65">
        <f t="shared" si="3"/>
        <v>555</v>
      </c>
      <c r="G29" s="65">
        <f t="shared" si="3"/>
        <v>0</v>
      </c>
      <c r="H29" s="65">
        <f t="shared" si="3"/>
        <v>72834.960000000006</v>
      </c>
      <c r="I29" s="66"/>
      <c r="J29" s="106">
        <v>21117001</v>
      </c>
      <c r="K29" s="97" t="s">
        <v>301</v>
      </c>
      <c r="L29" s="97"/>
      <c r="M29" s="97"/>
      <c r="N29" s="97"/>
      <c r="O29" s="97"/>
      <c r="P29" s="97">
        <v>270.88</v>
      </c>
      <c r="Q29" s="98"/>
      <c r="R29" s="21"/>
    </row>
    <row r="30" spans="1:18" x14ac:dyDescent="0.25">
      <c r="J30" s="96">
        <v>21117002</v>
      </c>
      <c r="K30" s="97" t="s">
        <v>302</v>
      </c>
      <c r="L30" s="98"/>
      <c r="M30" s="98"/>
      <c r="N30" s="98"/>
      <c r="O30" s="98"/>
      <c r="P30" s="98">
        <v>15646.03</v>
      </c>
      <c r="Q30" s="98"/>
    </row>
    <row r="31" spans="1:18" x14ac:dyDescent="0.25">
      <c r="J31" s="96">
        <v>21117003</v>
      </c>
      <c r="K31" s="97" t="s">
        <v>303</v>
      </c>
      <c r="L31" s="98"/>
      <c r="M31" s="98"/>
      <c r="N31" s="98"/>
      <c r="O31" s="98"/>
      <c r="P31" s="98">
        <v>1</v>
      </c>
      <c r="Q31" s="98"/>
    </row>
    <row r="32" spans="1:18" ht="13.8" thickBot="1" x14ac:dyDescent="0.3">
      <c r="D32" s="689" t="s">
        <v>273</v>
      </c>
      <c r="E32" s="690"/>
      <c r="F32" s="691"/>
      <c r="J32" s="103"/>
      <c r="K32" s="21"/>
      <c r="L32" s="21"/>
      <c r="M32" s="21"/>
      <c r="N32" s="21"/>
      <c r="O32" s="21"/>
      <c r="P32" s="21"/>
      <c r="Q32" s="92"/>
    </row>
    <row r="33" spans="10:17" ht="13.8" thickBot="1" x14ac:dyDescent="0.3">
      <c r="J33" s="687" t="s">
        <v>244</v>
      </c>
      <c r="K33" s="688"/>
      <c r="L33" s="104">
        <f>SUM(L7:L32)</f>
        <v>919.17</v>
      </c>
      <c r="M33" s="104">
        <f t="shared" ref="M33:Q33" si="4">SUM(M7:M32)</f>
        <v>2363.0100000000002</v>
      </c>
      <c r="N33" s="104">
        <f t="shared" si="4"/>
        <v>122886.03</v>
      </c>
      <c r="O33" s="104">
        <f t="shared" si="4"/>
        <v>2374.69</v>
      </c>
      <c r="P33" s="104">
        <f t="shared" si="4"/>
        <v>15917.91</v>
      </c>
      <c r="Q33" s="105">
        <f t="shared" si="4"/>
        <v>67099.22</v>
      </c>
    </row>
    <row r="34" spans="10:17" x14ac:dyDescent="0.25">
      <c r="Q34" s="95"/>
    </row>
    <row r="35" spans="10:17" x14ac:dyDescent="0.25">
      <c r="Q35" s="95"/>
    </row>
    <row r="36" spans="10:17" x14ac:dyDescent="0.25">
      <c r="Q36" s="95"/>
    </row>
  </sheetData>
  <mergeCells count="13">
    <mergeCell ref="J33:K33"/>
    <mergeCell ref="D32:F32"/>
    <mergeCell ref="A1:I1"/>
    <mergeCell ref="A2:I2"/>
    <mergeCell ref="A3:I3"/>
    <mergeCell ref="A5:I5"/>
    <mergeCell ref="C12:D12"/>
    <mergeCell ref="E12:H12"/>
    <mergeCell ref="J1:P1"/>
    <mergeCell ref="J2:P2"/>
    <mergeCell ref="J3:P3"/>
    <mergeCell ref="C13:D13"/>
    <mergeCell ref="H13:H14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I17" sqref="I17"/>
    </sheetView>
  </sheetViews>
  <sheetFormatPr baseColWidth="10" defaultColWidth="11.44140625" defaultRowHeight="13.2" x14ac:dyDescent="0.25"/>
  <cols>
    <col min="2" max="2" width="12.88671875" customWidth="1"/>
    <col min="3" max="3" width="13.5546875" customWidth="1"/>
    <col min="4" max="4" width="13.44140625" customWidth="1"/>
    <col min="5" max="7" width="12.88671875" bestFit="1" customWidth="1"/>
    <col min="8" max="9" width="12.88671875" customWidth="1"/>
    <col min="11" max="11" width="16.109375" customWidth="1"/>
  </cols>
  <sheetData>
    <row r="1" spans="2:11" ht="13.8" thickBot="1" x14ac:dyDescent="0.3"/>
    <row r="2" spans="2:11" ht="13.8" thickBot="1" x14ac:dyDescent="0.3">
      <c r="B2" s="112" t="s">
        <v>238</v>
      </c>
      <c r="C2" s="113" t="s">
        <v>313</v>
      </c>
      <c r="D2" s="113" t="s">
        <v>239</v>
      </c>
      <c r="E2" s="114" t="s">
        <v>241</v>
      </c>
      <c r="F2" s="113" t="s">
        <v>240</v>
      </c>
      <c r="G2" s="113" t="s">
        <v>242</v>
      </c>
      <c r="H2" s="113" t="s">
        <v>279</v>
      </c>
      <c r="I2" s="113" t="s">
        <v>66</v>
      </c>
      <c r="J2" s="113" t="s">
        <v>243</v>
      </c>
      <c r="K2" s="115" t="s">
        <v>244</v>
      </c>
    </row>
    <row r="3" spans="2:11" x14ac:dyDescent="0.25">
      <c r="B3" s="110">
        <v>51</v>
      </c>
      <c r="C3" s="111">
        <f>SUM('Egresos F.P. '!M10:M19)</f>
        <v>1330706.2241000002</v>
      </c>
      <c r="D3" s="111">
        <f>SUM('FODES 25%'!L10:L19)</f>
        <v>0</v>
      </c>
      <c r="E3" s="111">
        <f>SUM('FODES 75% Y 2%'!I10:I15)</f>
        <v>0</v>
      </c>
      <c r="F3" s="111"/>
      <c r="G3" s="111">
        <f>SUM('Ejec. Prestamo'!H11)</f>
        <v>0</v>
      </c>
      <c r="H3" s="111">
        <f>SUM(FISDL!H11)</f>
        <v>0</v>
      </c>
      <c r="I3" s="111"/>
      <c r="J3" s="111"/>
      <c r="K3" s="111">
        <f t="shared" ref="K3:K10" si="0">SUM(C3:J3)</f>
        <v>1330706.2241000002</v>
      </c>
    </row>
    <row r="4" spans="2:11" x14ac:dyDescent="0.25">
      <c r="B4" s="108">
        <v>54</v>
      </c>
      <c r="C4" s="109">
        <f>SUM('Egresos F.P. '!M24:M64)</f>
        <v>365350</v>
      </c>
      <c r="D4" s="109">
        <f>SUM('FODES 25%'!L20:L47)</f>
        <v>0</v>
      </c>
      <c r="E4" s="109">
        <f>SUM('FODES 75% Y 2%'!I16:I46)</f>
        <v>0</v>
      </c>
      <c r="F4" s="109"/>
      <c r="G4" s="109">
        <f>SUM('Ejec. Prestamo'!H12:H17)</f>
        <v>0</v>
      </c>
      <c r="H4" s="109">
        <f>SUM(FISDL!H12:H17)</f>
        <v>0</v>
      </c>
      <c r="I4" s="109"/>
      <c r="J4" s="109"/>
      <c r="K4" s="109">
        <f t="shared" si="0"/>
        <v>365350</v>
      </c>
    </row>
    <row r="5" spans="2:11" x14ac:dyDescent="0.25">
      <c r="B5" s="108">
        <v>55</v>
      </c>
      <c r="C5" s="109">
        <f>SUM('Egresos F.P. '!M69:M73)</f>
        <v>13216.65</v>
      </c>
      <c r="D5" s="109">
        <f>SUM('FODES 25%'!L48:L52)</f>
        <v>0</v>
      </c>
      <c r="E5" s="109">
        <f>SUM('FODES 75% Y 2%'!I49:I50)</f>
        <v>0</v>
      </c>
      <c r="F5" s="109">
        <f>SUM('Deuda Pub 75%'!H9:H12)</f>
        <v>92116.894914378412</v>
      </c>
      <c r="G5" s="109">
        <f>SUM('Ejec. Prestamo'!H18:H19)</f>
        <v>0</v>
      </c>
      <c r="H5" s="109">
        <f>SUM(FISDL!H18:H19)</f>
        <v>0</v>
      </c>
      <c r="I5" s="109"/>
      <c r="J5" s="109"/>
      <c r="K5" s="109">
        <f t="shared" si="0"/>
        <v>105333.54491437841</v>
      </c>
    </row>
    <row r="6" spans="2:11" x14ac:dyDescent="0.25">
      <c r="B6" s="108">
        <v>56</v>
      </c>
      <c r="C6" s="109" t="e">
        <f>'Egresos F.P. '!#REF!</f>
        <v>#REF!</v>
      </c>
      <c r="D6" s="109">
        <f>SUM('FODES 25%'!L53:L55)</f>
        <v>0</v>
      </c>
      <c r="E6" s="109">
        <f>SUM('FODES 75% Y 2%'!I51:I52)</f>
        <v>0</v>
      </c>
      <c r="F6" s="109"/>
      <c r="G6" s="109"/>
      <c r="H6" s="109"/>
      <c r="I6" s="109"/>
      <c r="J6" s="109"/>
      <c r="K6" s="109" t="e">
        <f>SUM(C6:J6)</f>
        <v>#REF!</v>
      </c>
    </row>
    <row r="7" spans="2:11" x14ac:dyDescent="0.25">
      <c r="B7" s="108">
        <v>61</v>
      </c>
      <c r="C7" s="109">
        <f>SUM('Egresos F.P. '!M77:M81)</f>
        <v>49500</v>
      </c>
      <c r="D7" s="109"/>
      <c r="E7" s="109">
        <f>SUM('FODES 75% Y 2%'!I54:I68)</f>
        <v>11253.640000000001</v>
      </c>
      <c r="F7" s="109"/>
      <c r="G7" s="109">
        <f>SUM('Ejec. Prestamo'!H20:H25)</f>
        <v>0</v>
      </c>
      <c r="H7" s="109">
        <f>SUM(FISDL!H20:H25)</f>
        <v>0</v>
      </c>
      <c r="I7" s="109" t="e">
        <f>SUM(#REF!)</f>
        <v>#REF!</v>
      </c>
      <c r="J7" s="109">
        <f>SUM(FISDL!H23)</f>
        <v>0</v>
      </c>
      <c r="K7" s="109" t="e">
        <f t="shared" si="0"/>
        <v>#REF!</v>
      </c>
    </row>
    <row r="8" spans="2:11" x14ac:dyDescent="0.25">
      <c r="B8" s="116">
        <v>71</v>
      </c>
      <c r="C8" s="117"/>
      <c r="D8" s="117"/>
      <c r="E8" s="117"/>
      <c r="F8" s="117">
        <f>SUM('Deuda Pub 75%'!H15)</f>
        <v>149979.8650856216</v>
      </c>
      <c r="G8" s="117"/>
      <c r="H8" s="117"/>
      <c r="I8" s="117"/>
      <c r="J8" s="117"/>
      <c r="K8" s="117">
        <f t="shared" si="0"/>
        <v>149979.8650856216</v>
      </c>
    </row>
    <row r="9" spans="2:11" ht="13.8" thickBot="1" x14ac:dyDescent="0.3">
      <c r="B9" s="151">
        <v>72</v>
      </c>
      <c r="C9" s="152"/>
      <c r="D9" s="152"/>
      <c r="E9" s="152" t="e">
        <f>'FODES 75% Y 2%'!#REF!</f>
        <v>#REF!</v>
      </c>
      <c r="F9" s="152"/>
      <c r="G9" s="152"/>
      <c r="H9" s="152"/>
      <c r="I9" s="152"/>
      <c r="J9" s="152"/>
      <c r="K9" s="117" t="e">
        <f t="shared" si="0"/>
        <v>#REF!</v>
      </c>
    </row>
    <row r="10" spans="2:11" ht="13.8" thickBot="1" x14ac:dyDescent="0.3">
      <c r="B10" s="118" t="s">
        <v>244</v>
      </c>
      <c r="C10" s="119" t="e">
        <f t="shared" ref="C10:J10" si="1">SUM(C3:C8)</f>
        <v>#REF!</v>
      </c>
      <c r="D10" s="119">
        <f t="shared" si="1"/>
        <v>0</v>
      </c>
      <c r="E10" s="119">
        <f>SUM(E3:E8)</f>
        <v>11253.640000000001</v>
      </c>
      <c r="F10" s="119">
        <f t="shared" si="1"/>
        <v>242096.76</v>
      </c>
      <c r="G10" s="119">
        <f t="shared" si="1"/>
        <v>0</v>
      </c>
      <c r="H10" s="119">
        <f t="shared" si="1"/>
        <v>0</v>
      </c>
      <c r="I10" s="119" t="e">
        <f t="shared" si="1"/>
        <v>#REF!</v>
      </c>
      <c r="J10" s="119">
        <f t="shared" si="1"/>
        <v>0</v>
      </c>
      <c r="K10" s="120" t="e">
        <f t="shared" si="0"/>
        <v>#REF!</v>
      </c>
    </row>
    <row r="11" spans="2:11" x14ac:dyDescent="0.25">
      <c r="C11" s="93"/>
      <c r="D11" s="93"/>
      <c r="E11" s="86"/>
      <c r="F11" s="86"/>
      <c r="G11" s="86"/>
      <c r="H11" s="86"/>
      <c r="I11" s="86"/>
      <c r="J11" s="86"/>
      <c r="K11" s="86"/>
    </row>
    <row r="12" spans="2:11" x14ac:dyDescent="0.25">
      <c r="C12" s="86"/>
      <c r="D12" s="86"/>
      <c r="E12" s="702">
        <f>SUM(E10:F10)</f>
        <v>253350.40000000002</v>
      </c>
      <c r="F12" s="702"/>
      <c r="G12" s="86"/>
      <c r="H12" s="702" t="e">
        <f>SUM(H10:I10)</f>
        <v>#REF!</v>
      </c>
      <c r="I12" s="702"/>
      <c r="J12" s="86"/>
      <c r="K12" s="86"/>
    </row>
    <row r="13" spans="2:11" x14ac:dyDescent="0.25">
      <c r="C13" s="86"/>
      <c r="D13" s="86"/>
      <c r="E13" s="86"/>
      <c r="F13" s="86"/>
      <c r="G13" s="86"/>
      <c r="H13" s="86"/>
      <c r="I13" s="86"/>
      <c r="J13" s="86"/>
      <c r="K13" s="86"/>
    </row>
    <row r="14" spans="2:11" x14ac:dyDescent="0.25">
      <c r="C14" s="86"/>
      <c r="D14" s="86"/>
      <c r="E14" s="86"/>
      <c r="F14" s="86"/>
      <c r="G14" s="86"/>
      <c r="H14" s="86"/>
      <c r="I14" s="86"/>
      <c r="J14" s="86"/>
      <c r="K14" s="86"/>
    </row>
    <row r="15" spans="2:11" x14ac:dyDescent="0.25">
      <c r="C15" s="86"/>
      <c r="D15" s="86"/>
      <c r="E15" s="86"/>
      <c r="F15" s="86"/>
      <c r="G15" s="86"/>
      <c r="H15" s="86"/>
      <c r="I15" s="86"/>
      <c r="J15" s="86"/>
      <c r="K15" s="86"/>
    </row>
    <row r="16" spans="2:11" x14ac:dyDescent="0.25">
      <c r="C16" s="86"/>
      <c r="D16" s="86"/>
      <c r="E16" s="86"/>
      <c r="F16" s="86"/>
      <c r="G16" s="86"/>
      <c r="H16" s="86"/>
      <c r="I16" s="86"/>
      <c r="J16" s="86"/>
      <c r="K16" s="86"/>
    </row>
    <row r="17" spans="3:11" x14ac:dyDescent="0.25">
      <c r="C17" s="86"/>
      <c r="D17" s="86"/>
      <c r="E17" s="86"/>
      <c r="F17" s="86"/>
      <c r="G17" s="86"/>
      <c r="H17" s="86"/>
      <c r="I17" s="86"/>
      <c r="J17" s="86"/>
      <c r="K17" s="86"/>
    </row>
    <row r="18" spans="3:11" x14ac:dyDescent="0.25">
      <c r="C18" s="86"/>
      <c r="D18" s="86"/>
      <c r="E18" s="86"/>
      <c r="F18" s="86"/>
      <c r="G18" s="86"/>
      <c r="H18" s="86"/>
      <c r="I18" s="86"/>
      <c r="J18" s="86"/>
      <c r="K18" s="86"/>
    </row>
  </sheetData>
  <mergeCells count="2">
    <mergeCell ref="H12:I12"/>
    <mergeCell ref="E12:F12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82"/>
  <sheetViews>
    <sheetView showGridLines="0" tabSelected="1" topLeftCell="A21" zoomScale="120" zoomScaleNormal="120" workbookViewId="0">
      <selection activeCell="I37" sqref="I37"/>
    </sheetView>
  </sheetViews>
  <sheetFormatPr baseColWidth="10" defaultColWidth="11.44140625" defaultRowHeight="13.2" x14ac:dyDescent="0.25"/>
  <cols>
    <col min="1" max="1" width="12.5546875" style="48" customWidth="1"/>
    <col min="2" max="2" width="5.109375" style="48" customWidth="1"/>
    <col min="3" max="3" width="14.6640625" style="49" customWidth="1"/>
    <col min="4" max="4" width="14.44140625" style="49" customWidth="1"/>
    <col min="5" max="5" width="14.5546875" style="49" customWidth="1"/>
    <col min="6" max="6" width="11.109375" style="49" customWidth="1"/>
    <col min="7" max="7" width="14.109375" style="49" customWidth="1"/>
    <col min="8" max="8" width="16.33203125" style="49" customWidth="1"/>
    <col min="9" max="16384" width="11.44140625" style="48"/>
  </cols>
  <sheetData>
    <row r="1" spans="1:8" ht="17.399999999999999" x14ac:dyDescent="0.3">
      <c r="A1" s="710" t="s">
        <v>375</v>
      </c>
      <c r="B1" s="710"/>
      <c r="C1" s="710"/>
      <c r="D1" s="710"/>
      <c r="E1" s="710"/>
      <c r="F1" s="710"/>
      <c r="G1" s="710"/>
      <c r="H1" s="710"/>
    </row>
    <row r="2" spans="1:8" ht="17.399999999999999" x14ac:dyDescent="0.3">
      <c r="A2" s="710" t="s">
        <v>384</v>
      </c>
      <c r="B2" s="710"/>
      <c r="C2" s="710"/>
      <c r="D2" s="710"/>
      <c r="E2" s="710"/>
      <c r="F2" s="710"/>
      <c r="G2" s="710"/>
      <c r="H2" s="710"/>
    </row>
    <row r="3" spans="1:8" ht="17.399999999999999" x14ac:dyDescent="0.3">
      <c r="A3" s="710" t="s">
        <v>526</v>
      </c>
      <c r="B3" s="710"/>
      <c r="C3" s="710"/>
      <c r="D3" s="710"/>
      <c r="E3" s="710"/>
      <c r="F3" s="710"/>
      <c r="G3" s="710"/>
      <c r="H3" s="710"/>
    </row>
    <row r="5" spans="1:8" ht="15" x14ac:dyDescent="0.25">
      <c r="A5" s="693" t="s">
        <v>173</v>
      </c>
      <c r="B5" s="693"/>
      <c r="C5" s="693"/>
      <c r="D5" s="693"/>
      <c r="E5" s="693"/>
      <c r="F5" s="693"/>
      <c r="G5" s="693"/>
      <c r="H5" s="693"/>
    </row>
    <row r="6" spans="1:8" x14ac:dyDescent="0.25">
      <c r="C6" s="711" t="s">
        <v>385</v>
      </c>
      <c r="D6" s="711"/>
      <c r="E6" s="711"/>
    </row>
    <row r="7" spans="1:8" x14ac:dyDescent="0.25">
      <c r="A7" s="71" t="s">
        <v>174</v>
      </c>
      <c r="B7" s="67" t="s">
        <v>175</v>
      </c>
      <c r="C7" s="72">
        <v>298297.23000000004</v>
      </c>
      <c r="D7" s="49" t="s">
        <v>176</v>
      </c>
    </row>
    <row r="8" spans="1:8" x14ac:dyDescent="0.25">
      <c r="A8" s="72" t="s">
        <v>177</v>
      </c>
      <c r="C8" s="73">
        <v>0.125</v>
      </c>
      <c r="D8" s="49" t="s">
        <v>93</v>
      </c>
    </row>
    <row r="9" spans="1:8" x14ac:dyDescent="0.25">
      <c r="A9" s="72" t="s">
        <v>178</v>
      </c>
      <c r="C9" s="72">
        <v>0</v>
      </c>
      <c r="D9" s="49" t="s">
        <v>179</v>
      </c>
    </row>
    <row r="10" spans="1:8" x14ac:dyDescent="0.25">
      <c r="A10" s="72" t="s">
        <v>180</v>
      </c>
      <c r="B10" s="67" t="s">
        <v>175</v>
      </c>
      <c r="C10" s="72">
        <v>4289.8999999999996</v>
      </c>
      <c r="D10" s="49" t="s">
        <v>179</v>
      </c>
    </row>
    <row r="11" spans="1:8" ht="13.8" thickBot="1" x14ac:dyDescent="0.3">
      <c r="B11" s="49"/>
    </row>
    <row r="12" spans="1:8" x14ac:dyDescent="0.25">
      <c r="A12" s="68"/>
      <c r="B12" s="69"/>
      <c r="C12" s="694" t="s">
        <v>181</v>
      </c>
      <c r="D12" s="695"/>
      <c r="E12" s="694" t="s">
        <v>182</v>
      </c>
      <c r="F12" s="696"/>
      <c r="G12" s="695"/>
      <c r="H12" s="70"/>
    </row>
    <row r="13" spans="1:8" x14ac:dyDescent="0.25">
      <c r="A13" s="50"/>
      <c r="B13" s="51"/>
      <c r="C13" s="698" t="s">
        <v>183</v>
      </c>
      <c r="D13" s="699"/>
      <c r="E13" s="54" t="s">
        <v>184</v>
      </c>
      <c r="F13" s="54" t="s">
        <v>185</v>
      </c>
      <c r="G13" s="700" t="s">
        <v>334</v>
      </c>
      <c r="H13" s="55" t="s">
        <v>187</v>
      </c>
    </row>
    <row r="14" spans="1:8" ht="13.8" thickBot="1" x14ac:dyDescent="0.3">
      <c r="A14" s="142" t="s">
        <v>188</v>
      </c>
      <c r="B14" s="143" t="s">
        <v>189</v>
      </c>
      <c r="C14" s="144" t="s">
        <v>529</v>
      </c>
      <c r="D14" s="144" t="s">
        <v>190</v>
      </c>
      <c r="E14" s="145" t="s">
        <v>191</v>
      </c>
      <c r="F14" s="144" t="s">
        <v>192</v>
      </c>
      <c r="G14" s="703"/>
      <c r="H14" s="146" t="s">
        <v>194</v>
      </c>
    </row>
    <row r="15" spans="1:8" x14ac:dyDescent="0.25">
      <c r="A15" s="147">
        <v>44562</v>
      </c>
      <c r="B15" s="51">
        <v>0</v>
      </c>
      <c r="C15" s="148">
        <v>0</v>
      </c>
      <c r="D15" s="148">
        <v>0</v>
      </c>
      <c r="E15" s="148">
        <v>0</v>
      </c>
      <c r="F15" s="148"/>
      <c r="G15" s="148"/>
      <c r="H15" s="149">
        <v>283690.89</v>
      </c>
    </row>
    <row r="16" spans="1:8" x14ac:dyDescent="0.25">
      <c r="A16" s="59">
        <v>44592</v>
      </c>
      <c r="B16" s="53">
        <v>31</v>
      </c>
      <c r="C16" s="60">
        <f>SUM(H15*31/2880)</f>
        <v>3053.6172187500001</v>
      </c>
      <c r="D16" s="60">
        <f>SUM(C10-C16)</f>
        <v>1236.2827812499995</v>
      </c>
      <c r="E16" s="62">
        <f>SUM(C16:D16)</f>
        <v>4289.8999999999996</v>
      </c>
      <c r="F16" s="60">
        <v>40.83</v>
      </c>
      <c r="G16" s="60">
        <f t="shared" ref="G16:G27" si="0">SUM(E16:F16)</f>
        <v>4330.7299999999996</v>
      </c>
      <c r="H16" s="61">
        <f t="shared" ref="H16" si="1">+H15-D16</f>
        <v>282454.60721875</v>
      </c>
    </row>
    <row r="17" spans="1:8" x14ac:dyDescent="0.25">
      <c r="A17" s="59">
        <v>44620</v>
      </c>
      <c r="B17" s="53">
        <v>28</v>
      </c>
      <c r="C17" s="60">
        <f>SUM(H16*31/2880)</f>
        <v>3040.3100082573783</v>
      </c>
      <c r="D17" s="60">
        <f>SUM(C10-C17)</f>
        <v>1249.5899917426214</v>
      </c>
      <c r="E17" s="62">
        <f>SUM(C17:D17)</f>
        <v>4289.8999999999996</v>
      </c>
      <c r="F17" s="60">
        <v>40.83</v>
      </c>
      <c r="G17" s="60">
        <f t="shared" si="0"/>
        <v>4330.7299999999996</v>
      </c>
      <c r="H17" s="61">
        <f>+H16-D17</f>
        <v>281205.01722700737</v>
      </c>
    </row>
    <row r="18" spans="1:8" x14ac:dyDescent="0.25">
      <c r="A18" s="59">
        <v>44651</v>
      </c>
      <c r="B18" s="53">
        <v>31</v>
      </c>
      <c r="C18" s="60">
        <f t="shared" ref="C18:C27" si="2">SUM(H17*31/2880)</f>
        <v>3026.8595604295933</v>
      </c>
      <c r="D18" s="60">
        <f>SUM(C10-C18)</f>
        <v>1263.0404395704063</v>
      </c>
      <c r="E18" s="62">
        <f t="shared" ref="E18:E27" si="3">SUM(C18:D18)</f>
        <v>4289.8999999999996</v>
      </c>
      <c r="F18" s="60">
        <v>40.83</v>
      </c>
      <c r="G18" s="60">
        <f t="shared" si="0"/>
        <v>4330.7299999999996</v>
      </c>
      <c r="H18" s="61">
        <f t="shared" ref="H18:H27" si="4">+H17-D18</f>
        <v>279941.97678743699</v>
      </c>
    </row>
    <row r="19" spans="1:8" x14ac:dyDescent="0.25">
      <c r="A19" s="59">
        <v>44681</v>
      </c>
      <c r="B19" s="53">
        <v>30</v>
      </c>
      <c r="C19" s="60">
        <f t="shared" si="2"/>
        <v>3013.2643334758841</v>
      </c>
      <c r="D19" s="60">
        <f>SUM(C10-C19)</f>
        <v>1276.6356665241155</v>
      </c>
      <c r="E19" s="62">
        <f t="shared" si="3"/>
        <v>4289.8999999999996</v>
      </c>
      <c r="F19" s="60">
        <v>40.83</v>
      </c>
      <c r="G19" s="60">
        <f t="shared" si="0"/>
        <v>4330.7299999999996</v>
      </c>
      <c r="H19" s="61">
        <f t="shared" si="4"/>
        <v>278665.34112091287</v>
      </c>
    </row>
    <row r="20" spans="1:8" x14ac:dyDescent="0.25">
      <c r="A20" s="59">
        <v>44712</v>
      </c>
      <c r="B20" s="53">
        <v>31</v>
      </c>
      <c r="C20" s="60">
        <f>SUM(H19*31/2880)</f>
        <v>2999.5227690098259</v>
      </c>
      <c r="D20" s="60">
        <f>SUM(C10-C20)</f>
        <v>1290.3772309901738</v>
      </c>
      <c r="E20" s="62">
        <f t="shared" si="3"/>
        <v>4289.8999999999996</v>
      </c>
      <c r="F20" s="60">
        <v>40.83</v>
      </c>
      <c r="G20" s="60">
        <f t="shared" si="0"/>
        <v>4330.7299999999996</v>
      </c>
      <c r="H20" s="61">
        <f t="shared" si="4"/>
        <v>277374.96388992271</v>
      </c>
    </row>
    <row r="21" spans="1:8" x14ac:dyDescent="0.25">
      <c r="A21" s="59">
        <v>44742</v>
      </c>
      <c r="B21" s="53">
        <v>30</v>
      </c>
      <c r="C21" s="60">
        <f t="shared" si="2"/>
        <v>2985.6332918706958</v>
      </c>
      <c r="D21" s="60">
        <f>SUM(C10-C21)</f>
        <v>1304.2667081293039</v>
      </c>
      <c r="E21" s="62">
        <f t="shared" si="3"/>
        <v>4289.8999999999996</v>
      </c>
      <c r="F21" s="60">
        <v>40.83</v>
      </c>
      <c r="G21" s="60">
        <f t="shared" si="0"/>
        <v>4330.7299999999996</v>
      </c>
      <c r="H21" s="61">
        <f t="shared" si="4"/>
        <v>276070.6971817934</v>
      </c>
    </row>
    <row r="22" spans="1:8" x14ac:dyDescent="0.25">
      <c r="A22" s="59">
        <v>44773</v>
      </c>
      <c r="B22" s="53">
        <v>31</v>
      </c>
      <c r="C22" s="60">
        <f t="shared" si="2"/>
        <v>2971.5943099429151</v>
      </c>
      <c r="D22" s="60">
        <f>SUM(C10-C22)</f>
        <v>1318.3056900570846</v>
      </c>
      <c r="E22" s="62">
        <f t="shared" si="3"/>
        <v>4289.8999999999996</v>
      </c>
      <c r="F22" s="60">
        <v>40.83</v>
      </c>
      <c r="G22" s="60">
        <f t="shared" si="0"/>
        <v>4330.7299999999996</v>
      </c>
      <c r="H22" s="61">
        <f t="shared" si="4"/>
        <v>274752.39149173629</v>
      </c>
    </row>
    <row r="23" spans="1:8" x14ac:dyDescent="0.25">
      <c r="A23" s="59">
        <v>44804</v>
      </c>
      <c r="B23" s="53">
        <v>31</v>
      </c>
      <c r="C23" s="60">
        <f t="shared" si="2"/>
        <v>2957.4042139735498</v>
      </c>
      <c r="D23" s="60">
        <f>SUM(C10-C23)</f>
        <v>1332.4957860264499</v>
      </c>
      <c r="E23" s="62">
        <f t="shared" si="3"/>
        <v>4289.8999999999996</v>
      </c>
      <c r="F23" s="60">
        <v>40.83</v>
      </c>
      <c r="G23" s="60">
        <f t="shared" si="0"/>
        <v>4330.7299999999996</v>
      </c>
      <c r="H23" s="61">
        <f t="shared" si="4"/>
        <v>273419.89570570982</v>
      </c>
    </row>
    <row r="24" spans="1:8" x14ac:dyDescent="0.25">
      <c r="A24" s="59">
        <v>44834</v>
      </c>
      <c r="B24" s="53">
        <v>30</v>
      </c>
      <c r="C24" s="60">
        <f t="shared" si="2"/>
        <v>2943.061377387849</v>
      </c>
      <c r="D24" s="60">
        <f>SUM(C10-C24)</f>
        <v>1346.8386226121506</v>
      </c>
      <c r="E24" s="62">
        <f t="shared" si="3"/>
        <v>4289.8999999999996</v>
      </c>
      <c r="F24" s="60">
        <v>40.83</v>
      </c>
      <c r="G24" s="60">
        <f t="shared" si="0"/>
        <v>4330.7299999999996</v>
      </c>
      <c r="H24" s="61">
        <f t="shared" si="4"/>
        <v>272073.05708309769</v>
      </c>
    </row>
    <row r="25" spans="1:8" x14ac:dyDescent="0.25">
      <c r="A25" s="59">
        <v>44865</v>
      </c>
      <c r="B25" s="53">
        <v>31</v>
      </c>
      <c r="C25" s="60">
        <f t="shared" si="2"/>
        <v>2928.5641561027874</v>
      </c>
      <c r="D25" s="60">
        <f>SUM(C10-C25)</f>
        <v>1361.3358438972123</v>
      </c>
      <c r="E25" s="62">
        <f t="shared" si="3"/>
        <v>4289.8999999999996</v>
      </c>
      <c r="F25" s="60">
        <v>40.83</v>
      </c>
      <c r="G25" s="60">
        <f t="shared" si="0"/>
        <v>4330.7299999999996</v>
      </c>
      <c r="H25" s="61">
        <f t="shared" si="4"/>
        <v>270711.7212392005</v>
      </c>
    </row>
    <row r="26" spans="1:8" x14ac:dyDescent="0.25">
      <c r="A26" s="59">
        <v>44895</v>
      </c>
      <c r="B26" s="53">
        <v>30</v>
      </c>
      <c r="C26" s="60">
        <f t="shared" si="2"/>
        <v>2913.9108883386166</v>
      </c>
      <c r="D26" s="60">
        <f>SUM(C10-C26)</f>
        <v>1375.989111661383</v>
      </c>
      <c r="E26" s="62">
        <f t="shared" si="3"/>
        <v>4289.8999999999996</v>
      </c>
      <c r="F26" s="60">
        <v>40.83</v>
      </c>
      <c r="G26" s="60">
        <f t="shared" si="0"/>
        <v>4330.7299999999996</v>
      </c>
      <c r="H26" s="61">
        <f t="shared" si="4"/>
        <v>269335.73212753912</v>
      </c>
    </row>
    <row r="27" spans="1:8" x14ac:dyDescent="0.25">
      <c r="A27" s="59">
        <v>44926</v>
      </c>
      <c r="B27" s="53">
        <v>31</v>
      </c>
      <c r="C27" s="60">
        <f t="shared" si="2"/>
        <v>2899.0998944283724</v>
      </c>
      <c r="D27" s="60">
        <f>SUM(C10-C27)</f>
        <v>1390.8001055716272</v>
      </c>
      <c r="E27" s="62">
        <f t="shared" si="3"/>
        <v>4289.8999999999996</v>
      </c>
      <c r="F27" s="60">
        <v>40.83</v>
      </c>
      <c r="G27" s="60">
        <f t="shared" si="0"/>
        <v>4330.7299999999996</v>
      </c>
      <c r="H27" s="61">
        <f t="shared" si="4"/>
        <v>267944.93202196748</v>
      </c>
    </row>
    <row r="28" spans="1:8" x14ac:dyDescent="0.25">
      <c r="A28" s="59"/>
      <c r="B28" s="53"/>
      <c r="C28" s="60"/>
      <c r="D28" s="60"/>
      <c r="E28" s="62"/>
      <c r="F28" s="60"/>
      <c r="G28" s="60"/>
      <c r="H28" s="61"/>
    </row>
    <row r="29" spans="1:8" ht="15.6" thickBot="1" x14ac:dyDescent="0.45">
      <c r="A29" s="63"/>
      <c r="B29" s="64">
        <f t="shared" ref="B29:G29" si="5">SUM(B15:B28)</f>
        <v>365</v>
      </c>
      <c r="C29" s="65">
        <f t="shared" si="5"/>
        <v>35732.842021967466</v>
      </c>
      <c r="D29" s="65">
        <f t="shared" si="5"/>
        <v>15745.957978032528</v>
      </c>
      <c r="E29" s="195">
        <f>SUM(E15:E27)</f>
        <v>51478.80000000001</v>
      </c>
      <c r="F29" s="65">
        <f>SUM(F16:F27)</f>
        <v>489.95999999999987</v>
      </c>
      <c r="G29" s="65">
        <f t="shared" si="5"/>
        <v>51968.75999999998</v>
      </c>
      <c r="H29" s="66"/>
    </row>
    <row r="42" spans="1:8" x14ac:dyDescent="0.25">
      <c r="D42" s="704"/>
      <c r="E42" s="704"/>
      <c r="F42" s="704"/>
    </row>
    <row r="46" spans="1:8" ht="17.399999999999999" x14ac:dyDescent="0.3">
      <c r="A46" s="705" t="s">
        <v>375</v>
      </c>
      <c r="B46" s="705"/>
      <c r="C46" s="705"/>
      <c r="D46" s="705"/>
      <c r="E46" s="705"/>
      <c r="F46" s="705"/>
      <c r="G46" s="705"/>
      <c r="H46" s="705"/>
    </row>
    <row r="47" spans="1:8" ht="17.399999999999999" x14ac:dyDescent="0.3">
      <c r="A47" s="705" t="s">
        <v>384</v>
      </c>
      <c r="B47" s="705"/>
      <c r="C47" s="705"/>
      <c r="D47" s="705"/>
      <c r="E47" s="705"/>
      <c r="F47" s="705"/>
      <c r="G47" s="705"/>
      <c r="H47" s="705"/>
    </row>
    <row r="48" spans="1:8" ht="17.399999999999999" x14ac:dyDescent="0.3">
      <c r="A48" s="705" t="s">
        <v>526</v>
      </c>
      <c r="B48" s="705"/>
      <c r="C48" s="705"/>
      <c r="D48" s="705"/>
      <c r="E48" s="705"/>
      <c r="F48" s="705"/>
      <c r="G48" s="705"/>
      <c r="H48" s="705"/>
    </row>
    <row r="49" spans="1:8" x14ac:dyDescent="0.25">
      <c r="A49" s="235"/>
      <c r="B49" s="235"/>
      <c r="C49" s="236"/>
      <c r="D49" s="236"/>
      <c r="E49" s="236"/>
      <c r="F49" s="236"/>
      <c r="G49" s="236"/>
      <c r="H49" s="236"/>
    </row>
    <row r="50" spans="1:8" ht="15" x14ac:dyDescent="0.25">
      <c r="A50" s="706" t="s">
        <v>173</v>
      </c>
      <c r="B50" s="706"/>
      <c r="C50" s="706"/>
      <c r="D50" s="706"/>
      <c r="E50" s="706"/>
      <c r="F50" s="706"/>
      <c r="G50" s="706"/>
      <c r="H50" s="706"/>
    </row>
    <row r="51" spans="1:8" ht="15" x14ac:dyDescent="0.25">
      <c r="A51" s="237" t="s">
        <v>361</v>
      </c>
      <c r="B51" s="237"/>
      <c r="C51" s="706" t="s">
        <v>386</v>
      </c>
      <c r="D51" s="706"/>
      <c r="E51" s="706"/>
      <c r="F51" s="706"/>
      <c r="G51" s="237"/>
      <c r="H51" s="237"/>
    </row>
    <row r="52" spans="1:8" x14ac:dyDescent="0.25">
      <c r="A52" s="224"/>
      <c r="B52" s="224"/>
      <c r="C52" s="238"/>
      <c r="D52" s="238"/>
      <c r="E52" s="238"/>
      <c r="F52" s="238"/>
      <c r="G52" s="238"/>
      <c r="H52" s="238"/>
    </row>
    <row r="53" spans="1:8" x14ac:dyDescent="0.25">
      <c r="A53" s="239" t="s">
        <v>174</v>
      </c>
      <c r="B53" s="240" t="s">
        <v>175</v>
      </c>
      <c r="C53" s="241">
        <v>170615.3</v>
      </c>
      <c r="D53" s="238" t="s">
        <v>176</v>
      </c>
      <c r="E53" s="238"/>
      <c r="F53" s="238"/>
      <c r="G53" s="238"/>
      <c r="H53" s="238"/>
    </row>
    <row r="54" spans="1:8" x14ac:dyDescent="0.25">
      <c r="A54" s="241" t="s">
        <v>177</v>
      </c>
      <c r="B54" s="224"/>
      <c r="C54" s="242">
        <v>9.9500000000000005E-2</v>
      </c>
      <c r="D54" s="238" t="s">
        <v>93</v>
      </c>
      <c r="E54" s="238"/>
      <c r="F54" s="238"/>
      <c r="G54" s="238"/>
      <c r="H54" s="238"/>
    </row>
    <row r="55" spans="1:8" x14ac:dyDescent="0.25">
      <c r="A55" s="241" t="s">
        <v>178</v>
      </c>
      <c r="B55" s="224"/>
      <c r="C55" s="241">
        <v>0</v>
      </c>
      <c r="D55" s="238" t="s">
        <v>179</v>
      </c>
      <c r="E55" s="238"/>
      <c r="F55" s="238"/>
      <c r="G55" s="238"/>
      <c r="H55" s="238"/>
    </row>
    <row r="56" spans="1:8" x14ac:dyDescent="0.25">
      <c r="A56" s="72" t="s">
        <v>180</v>
      </c>
      <c r="B56" s="67" t="s">
        <v>175</v>
      </c>
      <c r="C56" s="72">
        <v>3482.53</v>
      </c>
      <c r="D56" s="49" t="s">
        <v>179</v>
      </c>
    </row>
    <row r="57" spans="1:8" ht="13.8" thickBot="1" x14ac:dyDescent="0.3">
      <c r="B57" s="49"/>
    </row>
    <row r="58" spans="1:8" x14ac:dyDescent="0.25">
      <c r="A58" s="68"/>
      <c r="B58" s="69"/>
      <c r="C58" s="694" t="s">
        <v>181</v>
      </c>
      <c r="D58" s="695"/>
      <c r="E58" s="694" t="s">
        <v>182</v>
      </c>
      <c r="F58" s="696"/>
      <c r="G58" s="695"/>
      <c r="H58" s="70"/>
    </row>
    <row r="59" spans="1:8" x14ac:dyDescent="0.25">
      <c r="A59" s="50"/>
      <c r="B59" s="51"/>
      <c r="C59" s="698" t="s">
        <v>183</v>
      </c>
      <c r="D59" s="699"/>
      <c r="E59" s="54" t="s">
        <v>184</v>
      </c>
      <c r="F59" s="54" t="s">
        <v>185</v>
      </c>
      <c r="G59" s="700" t="s">
        <v>334</v>
      </c>
      <c r="H59" s="55" t="s">
        <v>187</v>
      </c>
    </row>
    <row r="60" spans="1:8" ht="13.8" thickBot="1" x14ac:dyDescent="0.3">
      <c r="A60" s="142" t="s">
        <v>188</v>
      </c>
      <c r="B60" s="143" t="s">
        <v>189</v>
      </c>
      <c r="C60" s="144" t="s">
        <v>196</v>
      </c>
      <c r="D60" s="144" t="s">
        <v>190</v>
      </c>
      <c r="E60" s="145" t="s">
        <v>191</v>
      </c>
      <c r="F60" s="144" t="s">
        <v>192</v>
      </c>
      <c r="G60" s="703"/>
      <c r="H60" s="146" t="s">
        <v>194</v>
      </c>
    </row>
    <row r="61" spans="1:8" x14ac:dyDescent="0.25">
      <c r="A61" s="147">
        <v>44562</v>
      </c>
      <c r="B61" s="51">
        <v>0</v>
      </c>
      <c r="C61" s="148">
        <v>0</v>
      </c>
      <c r="D61" s="148">
        <v>0</v>
      </c>
      <c r="E61" s="148">
        <v>0</v>
      </c>
      <c r="F61" s="148"/>
      <c r="G61" s="148"/>
      <c r="H61" s="149">
        <v>144870.01</v>
      </c>
    </row>
    <row r="62" spans="1:8" x14ac:dyDescent="0.25">
      <c r="A62" s="59">
        <v>44592</v>
      </c>
      <c r="B62" s="53">
        <v>31</v>
      </c>
      <c r="C62" s="60">
        <f>SUM(H61*31/3618.09)</f>
        <v>1241.2544491706951</v>
      </c>
      <c r="D62" s="60">
        <f>SUM(C56-C62)</f>
        <v>2241.2755508293048</v>
      </c>
      <c r="E62" s="62">
        <f>SUM(C62:D62)</f>
        <v>3482.5299999999997</v>
      </c>
      <c r="F62" s="60">
        <v>40.81</v>
      </c>
      <c r="G62" s="60">
        <f>SUM(E62:F62)</f>
        <v>3523.3399999999997</v>
      </c>
      <c r="H62" s="61">
        <f>+H61-D62</f>
        <v>142628.7344491707</v>
      </c>
    </row>
    <row r="63" spans="1:8" x14ac:dyDescent="0.25">
      <c r="A63" s="59">
        <v>44620</v>
      </c>
      <c r="B63" s="53">
        <v>28</v>
      </c>
      <c r="C63" s="60">
        <f t="shared" ref="C63:C73" si="6">SUM(H62*31/3618.09)</f>
        <v>1222.0510733354593</v>
      </c>
      <c r="D63" s="60">
        <f>SUM(C56-C63)</f>
        <v>2260.4789266645412</v>
      </c>
      <c r="E63" s="62">
        <f>SUM(C63:D63)</f>
        <v>3482.5300000000007</v>
      </c>
      <c r="F63" s="60">
        <v>40.81</v>
      </c>
      <c r="G63" s="60">
        <f t="shared" ref="G63:G73" si="7">SUM(E63:F63)</f>
        <v>3523.3400000000006</v>
      </c>
      <c r="H63" s="61">
        <f t="shared" ref="H63:H73" si="8">+H62-D63</f>
        <v>140368.25552250617</v>
      </c>
    </row>
    <row r="64" spans="1:8" x14ac:dyDescent="0.25">
      <c r="A64" s="59">
        <v>44651</v>
      </c>
      <c r="B64" s="53">
        <v>31</v>
      </c>
      <c r="C64" s="60">
        <f t="shared" si="6"/>
        <v>1202.6831618886458</v>
      </c>
      <c r="D64" s="60">
        <f>SUM(C56-C64)</f>
        <v>2279.8468381113544</v>
      </c>
      <c r="E64" s="62">
        <f t="shared" ref="E64:E73" si="9">SUM(C64:D64)</f>
        <v>3482.53</v>
      </c>
      <c r="F64" s="60">
        <v>40.81</v>
      </c>
      <c r="G64" s="60">
        <f t="shared" si="7"/>
        <v>3523.34</v>
      </c>
      <c r="H64" s="61">
        <f t="shared" si="8"/>
        <v>138088.40868439482</v>
      </c>
    </row>
    <row r="65" spans="1:8" x14ac:dyDescent="0.25">
      <c r="A65" s="59">
        <v>44681</v>
      </c>
      <c r="B65" s="53">
        <v>30</v>
      </c>
      <c r="C65" s="60">
        <f t="shared" si="6"/>
        <v>1183.1493050798181</v>
      </c>
      <c r="D65" s="60">
        <f>SUM(C56-C65)</f>
        <v>2299.3806949201821</v>
      </c>
      <c r="E65" s="62">
        <f t="shared" si="9"/>
        <v>3482.53</v>
      </c>
      <c r="F65" s="60">
        <v>40.81</v>
      </c>
      <c r="G65" s="60">
        <f t="shared" si="7"/>
        <v>3523.34</v>
      </c>
      <c r="H65" s="61">
        <f t="shared" si="8"/>
        <v>135789.02798947465</v>
      </c>
    </row>
    <row r="66" spans="1:8" x14ac:dyDescent="0.25">
      <c r="A66" s="59">
        <v>44712</v>
      </c>
      <c r="B66" s="53">
        <v>31</v>
      </c>
      <c r="C66" s="60">
        <f t="shared" si="6"/>
        <v>1163.448081079717</v>
      </c>
      <c r="D66" s="60">
        <f>SUM(C56-C66)</f>
        <v>2319.081918920283</v>
      </c>
      <c r="E66" s="62">
        <f t="shared" si="9"/>
        <v>3482.5299999999997</v>
      </c>
      <c r="F66" s="60">
        <v>40.81</v>
      </c>
      <c r="G66" s="60">
        <f t="shared" si="7"/>
        <v>3523.3399999999997</v>
      </c>
      <c r="H66" s="61">
        <f t="shared" si="8"/>
        <v>133469.94607055438</v>
      </c>
    </row>
    <row r="67" spans="1:8" x14ac:dyDescent="0.25">
      <c r="A67" s="59">
        <v>44742</v>
      </c>
      <c r="B67" s="53">
        <v>30</v>
      </c>
      <c r="C67" s="60">
        <f t="shared" si="6"/>
        <v>1143.5780558767708</v>
      </c>
      <c r="D67" s="60">
        <f>SUM(C56-C67)</f>
        <v>2338.9519441232296</v>
      </c>
      <c r="E67" s="62">
        <f t="shared" si="9"/>
        <v>3482.5300000000007</v>
      </c>
      <c r="F67" s="60">
        <v>40.81</v>
      </c>
      <c r="G67" s="60">
        <f t="shared" si="7"/>
        <v>3523.3400000000006</v>
      </c>
      <c r="H67" s="61">
        <f t="shared" si="8"/>
        <v>131130.99412643115</v>
      </c>
    </row>
    <row r="68" spans="1:8" x14ac:dyDescent="0.25">
      <c r="A68" s="59">
        <v>44773</v>
      </c>
      <c r="B68" s="53">
        <v>31</v>
      </c>
      <c r="C68" s="60">
        <f t="shared" si="6"/>
        <v>1123.5377831727142</v>
      </c>
      <c r="D68" s="60">
        <f>SUM(C56-C68)</f>
        <v>2358.992216827286</v>
      </c>
      <c r="E68" s="62">
        <f t="shared" si="9"/>
        <v>3482.53</v>
      </c>
      <c r="F68" s="60">
        <v>40.81</v>
      </c>
      <c r="G68" s="60">
        <f t="shared" si="7"/>
        <v>3523.34</v>
      </c>
      <c r="H68" s="61">
        <f t="shared" si="8"/>
        <v>128772.00190960386</v>
      </c>
    </row>
    <row r="69" spans="1:8" x14ac:dyDescent="0.25">
      <c r="A69" s="59">
        <v>44804</v>
      </c>
      <c r="B69" s="53">
        <v>31</v>
      </c>
      <c r="C69" s="60">
        <f t="shared" si="6"/>
        <v>1103.3258042773175</v>
      </c>
      <c r="D69" s="60">
        <f>SUM(C56-C69)</f>
        <v>2379.2041957226829</v>
      </c>
      <c r="E69" s="62">
        <f t="shared" si="9"/>
        <v>3482.5300000000007</v>
      </c>
      <c r="F69" s="60">
        <v>40.81</v>
      </c>
      <c r="G69" s="60">
        <f t="shared" si="7"/>
        <v>3523.3400000000006</v>
      </c>
      <c r="H69" s="61">
        <f t="shared" si="8"/>
        <v>126392.79771388118</v>
      </c>
    </row>
    <row r="70" spans="1:8" x14ac:dyDescent="0.25">
      <c r="A70" s="59">
        <v>44834</v>
      </c>
      <c r="B70" s="53">
        <v>30</v>
      </c>
      <c r="C70" s="60">
        <f t="shared" si="6"/>
        <v>1082.9406480022101</v>
      </c>
      <c r="D70" s="60">
        <f>SUM(C56-C70)</f>
        <v>2399.5893519977899</v>
      </c>
      <c r="E70" s="62">
        <f t="shared" si="9"/>
        <v>3482.5299999999997</v>
      </c>
      <c r="F70" s="60">
        <v>40.81</v>
      </c>
      <c r="G70" s="60">
        <f t="shared" si="7"/>
        <v>3523.3399999999997</v>
      </c>
      <c r="H70" s="61">
        <f t="shared" si="8"/>
        <v>123993.2083618834</v>
      </c>
    </row>
    <row r="71" spans="1:8" x14ac:dyDescent="0.25">
      <c r="A71" s="59">
        <v>44865</v>
      </c>
      <c r="B71" s="53">
        <v>31</v>
      </c>
      <c r="C71" s="60">
        <f t="shared" si="6"/>
        <v>1062.3808305537964</v>
      </c>
      <c r="D71" s="60">
        <f>SUM(C56-C71)</f>
        <v>2420.1491694462038</v>
      </c>
      <c r="E71" s="62">
        <f t="shared" si="9"/>
        <v>3482.53</v>
      </c>
      <c r="F71" s="60">
        <v>40.81</v>
      </c>
      <c r="G71" s="60">
        <f t="shared" si="7"/>
        <v>3523.34</v>
      </c>
      <c r="H71" s="61">
        <f t="shared" si="8"/>
        <v>121573.0591924372</v>
      </c>
    </row>
    <row r="72" spans="1:8" x14ac:dyDescent="0.25">
      <c r="A72" s="59">
        <v>44895</v>
      </c>
      <c r="B72" s="53">
        <v>30</v>
      </c>
      <c r="C72" s="60">
        <f t="shared" si="6"/>
        <v>1041.6448554252529</v>
      </c>
      <c r="D72" s="60">
        <f>SUM(C56-C72)</f>
        <v>2440.8851445747473</v>
      </c>
      <c r="E72" s="62">
        <f t="shared" si="9"/>
        <v>3482.53</v>
      </c>
      <c r="F72" s="60">
        <v>40.81</v>
      </c>
      <c r="G72" s="60">
        <f t="shared" si="7"/>
        <v>3523.34</v>
      </c>
      <c r="H72" s="61">
        <f t="shared" si="8"/>
        <v>119132.17404786246</v>
      </c>
    </row>
    <row r="73" spans="1:8" x14ac:dyDescent="0.25">
      <c r="A73" s="59">
        <v>44926</v>
      </c>
      <c r="B73" s="53">
        <v>31</v>
      </c>
      <c r="C73" s="60">
        <f t="shared" si="6"/>
        <v>1020.7312132876009</v>
      </c>
      <c r="D73" s="60">
        <f>SUM(C56-C73)</f>
        <v>2461.7987867123993</v>
      </c>
      <c r="E73" s="62">
        <f t="shared" si="9"/>
        <v>3482.53</v>
      </c>
      <c r="F73" s="60">
        <v>40.81</v>
      </c>
      <c r="G73" s="60">
        <f t="shared" si="7"/>
        <v>3523.34</v>
      </c>
      <c r="H73" s="61">
        <f t="shared" si="8"/>
        <v>116670.37526115005</v>
      </c>
    </row>
    <row r="74" spans="1:8" x14ac:dyDescent="0.25">
      <c r="A74" s="59"/>
      <c r="B74" s="53"/>
      <c r="C74" s="60"/>
      <c r="D74" s="60"/>
      <c r="E74" s="62"/>
      <c r="F74" s="60"/>
      <c r="G74" s="60"/>
      <c r="H74" s="61"/>
    </row>
    <row r="75" spans="1:8" ht="15.6" thickBot="1" x14ac:dyDescent="0.45">
      <c r="A75" s="63"/>
      <c r="B75" s="64">
        <f t="shared" ref="B75:G75" si="10">SUM(B61:B74)</f>
        <v>365</v>
      </c>
      <c r="C75" s="65">
        <f t="shared" si="10"/>
        <v>13590.725261149999</v>
      </c>
      <c r="D75" s="65">
        <f t="shared" si="10"/>
        <v>28199.63473885</v>
      </c>
      <c r="E75" s="65">
        <f t="shared" si="10"/>
        <v>41790.359999999993</v>
      </c>
      <c r="F75" s="65">
        <f>SUM(F62:F73)</f>
        <v>489.72</v>
      </c>
      <c r="G75" s="65">
        <f t="shared" si="10"/>
        <v>42280.08</v>
      </c>
      <c r="H75" s="66"/>
    </row>
    <row r="77" spans="1:8" x14ac:dyDescent="0.25">
      <c r="D77" s="704"/>
      <c r="E77" s="704"/>
      <c r="F77" s="704"/>
    </row>
    <row r="93" spans="1:8" ht="17.399999999999999" x14ac:dyDescent="0.3">
      <c r="A93" s="705" t="s">
        <v>375</v>
      </c>
      <c r="B93" s="705"/>
      <c r="C93" s="705"/>
      <c r="D93" s="705"/>
      <c r="E93" s="705"/>
      <c r="F93" s="705"/>
      <c r="G93" s="705"/>
      <c r="H93" s="705"/>
    </row>
    <row r="94" spans="1:8" ht="17.399999999999999" x14ac:dyDescent="0.3">
      <c r="A94" s="705" t="s">
        <v>384</v>
      </c>
      <c r="B94" s="705"/>
      <c r="C94" s="705"/>
      <c r="D94" s="705"/>
      <c r="E94" s="705"/>
      <c r="F94" s="705"/>
      <c r="G94" s="705"/>
      <c r="H94" s="705"/>
    </row>
    <row r="95" spans="1:8" ht="17.399999999999999" x14ac:dyDescent="0.3">
      <c r="A95" s="705" t="s">
        <v>526</v>
      </c>
      <c r="B95" s="705"/>
      <c r="C95" s="705"/>
      <c r="D95" s="705"/>
      <c r="E95" s="705"/>
      <c r="F95" s="705"/>
      <c r="G95" s="705"/>
      <c r="H95" s="705"/>
    </row>
    <row r="96" spans="1:8" x14ac:dyDescent="0.25">
      <c r="A96" s="235"/>
      <c r="B96" s="235"/>
      <c r="C96" s="236"/>
      <c r="D96" s="236"/>
      <c r="E96" s="236"/>
      <c r="F96" s="236"/>
      <c r="G96" s="236"/>
      <c r="H96" s="236"/>
    </row>
    <row r="97" spans="1:8" ht="15" x14ac:dyDescent="0.25">
      <c r="A97" s="706" t="s">
        <v>173</v>
      </c>
      <c r="B97" s="706"/>
      <c r="C97" s="706"/>
      <c r="D97" s="706"/>
      <c r="E97" s="706"/>
      <c r="F97" s="706"/>
      <c r="G97" s="706"/>
      <c r="H97" s="706"/>
    </row>
    <row r="98" spans="1:8" ht="15" x14ac:dyDescent="0.25">
      <c r="A98" s="237" t="s">
        <v>361</v>
      </c>
      <c r="B98" s="237"/>
      <c r="C98" s="706" t="s">
        <v>387</v>
      </c>
      <c r="D98" s="706"/>
      <c r="E98" s="706"/>
      <c r="F98" s="706"/>
      <c r="G98" s="237"/>
      <c r="H98" s="237"/>
    </row>
    <row r="99" spans="1:8" x14ac:dyDescent="0.25">
      <c r="A99" s="224"/>
      <c r="B99" s="224"/>
      <c r="C99" s="238"/>
      <c r="D99" s="238"/>
      <c r="E99" s="238"/>
      <c r="F99" s="238"/>
      <c r="G99" s="238"/>
      <c r="H99" s="238"/>
    </row>
    <row r="100" spans="1:8" x14ac:dyDescent="0.25">
      <c r="A100" s="239" t="s">
        <v>174</v>
      </c>
      <c r="B100" s="240" t="s">
        <v>175</v>
      </c>
      <c r="C100" s="241">
        <v>333157.87</v>
      </c>
      <c r="D100" s="238" t="s">
        <v>176</v>
      </c>
      <c r="E100" s="238"/>
      <c r="F100" s="238"/>
      <c r="G100" s="238"/>
      <c r="H100" s="238"/>
    </row>
    <row r="101" spans="1:8" x14ac:dyDescent="0.25">
      <c r="A101" s="241" t="s">
        <v>177</v>
      </c>
      <c r="B101" s="224"/>
      <c r="C101" s="242">
        <v>9.9500000000000005E-2</v>
      </c>
      <c r="D101" s="238" t="s">
        <v>93</v>
      </c>
      <c r="E101" s="238"/>
      <c r="F101" s="238"/>
      <c r="G101" s="238"/>
      <c r="H101" s="238"/>
    </row>
    <row r="102" spans="1:8" x14ac:dyDescent="0.25">
      <c r="A102" s="241" t="s">
        <v>178</v>
      </c>
      <c r="B102" s="224"/>
      <c r="C102" s="241">
        <v>0</v>
      </c>
      <c r="D102" s="238" t="s">
        <v>179</v>
      </c>
      <c r="E102" s="238"/>
      <c r="F102" s="238"/>
      <c r="G102" s="238"/>
      <c r="H102" s="238"/>
    </row>
    <row r="103" spans="1:8" x14ac:dyDescent="0.25">
      <c r="A103" s="241" t="s">
        <v>180</v>
      </c>
      <c r="B103" s="240" t="s">
        <v>175</v>
      </c>
      <c r="C103" s="241">
        <v>6802</v>
      </c>
      <c r="D103" s="238" t="s">
        <v>179</v>
      </c>
      <c r="E103" s="238"/>
      <c r="F103" s="238"/>
      <c r="G103" s="238"/>
      <c r="H103" s="238"/>
    </row>
    <row r="104" spans="1:8" ht="13.8" thickBot="1" x14ac:dyDescent="0.3">
      <c r="A104" s="224"/>
      <c r="B104" s="238"/>
      <c r="C104" s="238"/>
      <c r="D104" s="238"/>
      <c r="E104" s="238"/>
      <c r="F104" s="238"/>
      <c r="G104" s="238"/>
      <c r="H104" s="238"/>
    </row>
    <row r="105" spans="1:8" x14ac:dyDescent="0.25">
      <c r="A105" s="243"/>
      <c r="B105" s="244"/>
      <c r="C105" s="707" t="s">
        <v>181</v>
      </c>
      <c r="D105" s="708"/>
      <c r="E105" s="707" t="s">
        <v>182</v>
      </c>
      <c r="F105" s="709"/>
      <c r="G105" s="708"/>
      <c r="H105" s="245"/>
    </row>
    <row r="106" spans="1:8" x14ac:dyDescent="0.25">
      <c r="A106" s="50"/>
      <c r="B106" s="51"/>
      <c r="C106" s="698" t="s">
        <v>183</v>
      </c>
      <c r="D106" s="699"/>
      <c r="E106" s="54" t="s">
        <v>184</v>
      </c>
      <c r="F106" s="54" t="s">
        <v>185</v>
      </c>
      <c r="G106" s="700" t="s">
        <v>334</v>
      </c>
      <c r="H106" s="55" t="s">
        <v>187</v>
      </c>
    </row>
    <row r="107" spans="1:8" ht="13.8" thickBot="1" x14ac:dyDescent="0.3">
      <c r="A107" s="142" t="s">
        <v>188</v>
      </c>
      <c r="B107" s="143" t="s">
        <v>189</v>
      </c>
      <c r="C107" s="144" t="s">
        <v>527</v>
      </c>
      <c r="D107" s="144" t="s">
        <v>190</v>
      </c>
      <c r="E107" s="145" t="s">
        <v>191</v>
      </c>
      <c r="F107" s="144" t="s">
        <v>192</v>
      </c>
      <c r="G107" s="703"/>
      <c r="H107" s="146" t="s">
        <v>194</v>
      </c>
    </row>
    <row r="108" spans="1:8" x14ac:dyDescent="0.25">
      <c r="A108" s="147">
        <v>44562</v>
      </c>
      <c r="B108" s="51">
        <v>0</v>
      </c>
      <c r="C108" s="148">
        <v>0</v>
      </c>
      <c r="D108" s="148">
        <v>0</v>
      </c>
      <c r="E108" s="148">
        <v>0</v>
      </c>
      <c r="F108" s="148"/>
      <c r="G108" s="148"/>
      <c r="H108" s="149">
        <v>282725.89</v>
      </c>
    </row>
    <row r="109" spans="1:8" x14ac:dyDescent="0.25">
      <c r="A109" s="59">
        <v>44592</v>
      </c>
      <c r="B109" s="53">
        <v>31</v>
      </c>
      <c r="C109" s="60">
        <f>SUM(H108*31/3618.09)</f>
        <v>2422.4114353153182</v>
      </c>
      <c r="D109" s="60">
        <f>SUM(C103-C109)</f>
        <v>4379.5885646846818</v>
      </c>
      <c r="E109" s="62">
        <f>SUM(C109:D109)</f>
        <v>6802</v>
      </c>
      <c r="F109" s="60">
        <v>40.83</v>
      </c>
      <c r="G109" s="60">
        <f t="shared" ref="G109:G120" si="11">SUM(E109:F109)</f>
        <v>6842.83</v>
      </c>
      <c r="H109" s="61">
        <f>+H108-D109</f>
        <v>278346.30143531534</v>
      </c>
    </row>
    <row r="110" spans="1:8" x14ac:dyDescent="0.25">
      <c r="A110" s="59">
        <v>44620</v>
      </c>
      <c r="B110" s="53">
        <v>28</v>
      </c>
      <c r="C110" s="60">
        <f t="shared" ref="C110:C120" si="12">SUM(H109*31/3618.09)</f>
        <v>2384.8868724920535</v>
      </c>
      <c r="D110" s="60">
        <f>SUM(C103-C110)</f>
        <v>4417.113127507946</v>
      </c>
      <c r="E110" s="62">
        <f>SUM(C110:D110)</f>
        <v>6802</v>
      </c>
      <c r="F110" s="60">
        <v>40.83</v>
      </c>
      <c r="G110" s="60">
        <f t="shared" si="11"/>
        <v>6842.83</v>
      </c>
      <c r="H110" s="61">
        <f t="shared" ref="H110:H120" si="13">+H109-D110</f>
        <v>273929.18830780737</v>
      </c>
    </row>
    <row r="111" spans="1:8" x14ac:dyDescent="0.25">
      <c r="A111" s="59">
        <v>44651</v>
      </c>
      <c r="B111" s="53">
        <v>31</v>
      </c>
      <c r="C111" s="60">
        <f t="shared" si="12"/>
        <v>2347.0407970896326</v>
      </c>
      <c r="D111" s="60">
        <f>SUM(C103-C111)</f>
        <v>4454.9592029103678</v>
      </c>
      <c r="E111" s="62">
        <f t="shared" ref="E111:E120" si="14">SUM(C111:D111)</f>
        <v>6802</v>
      </c>
      <c r="F111" s="60">
        <v>40.83</v>
      </c>
      <c r="G111" s="60">
        <f t="shared" si="11"/>
        <v>6842.83</v>
      </c>
      <c r="H111" s="61">
        <f t="shared" si="13"/>
        <v>269474.22910489701</v>
      </c>
    </row>
    <row r="112" spans="1:8" x14ac:dyDescent="0.25">
      <c r="A112" s="59">
        <v>44681</v>
      </c>
      <c r="B112" s="53">
        <v>30</v>
      </c>
      <c r="C112" s="60">
        <f>SUM(H111*31/3618.09)</f>
        <v>2308.8704543700701</v>
      </c>
      <c r="D112" s="60">
        <f>SUM(C103-C112)</f>
        <v>4493.1295456299304</v>
      </c>
      <c r="E112" s="62">
        <f t="shared" si="14"/>
        <v>6802</v>
      </c>
      <c r="F112" s="60">
        <v>40.83</v>
      </c>
      <c r="G112" s="60">
        <f t="shared" si="11"/>
        <v>6842.83</v>
      </c>
      <c r="H112" s="61">
        <f t="shared" si="13"/>
        <v>264981.09955926705</v>
      </c>
    </row>
    <row r="113" spans="1:8" x14ac:dyDescent="0.25">
      <c r="A113" s="59">
        <v>44712</v>
      </c>
      <c r="B113" s="53">
        <v>31</v>
      </c>
      <c r="C113" s="60">
        <f t="shared" si="12"/>
        <v>2270.3730659926309</v>
      </c>
      <c r="D113" s="60">
        <f>SUM(C103-C113)</f>
        <v>4531.6269340073686</v>
      </c>
      <c r="E113" s="62">
        <f t="shared" si="14"/>
        <v>6802</v>
      </c>
      <c r="F113" s="60">
        <v>40.83</v>
      </c>
      <c r="G113" s="60">
        <f t="shared" si="11"/>
        <v>6842.83</v>
      </c>
      <c r="H113" s="61">
        <f t="shared" si="13"/>
        <v>260449.47262525969</v>
      </c>
    </row>
    <row r="114" spans="1:8" x14ac:dyDescent="0.25">
      <c r="A114" s="59">
        <v>44742</v>
      </c>
      <c r="B114" s="53">
        <v>30</v>
      </c>
      <c r="C114" s="60">
        <f t="shared" si="12"/>
        <v>2231.5458298115996</v>
      </c>
      <c r="D114" s="60">
        <f>SUM(C103-C114)</f>
        <v>4570.4541701884009</v>
      </c>
      <c r="E114" s="62">
        <f t="shared" si="14"/>
        <v>6802</v>
      </c>
      <c r="F114" s="60">
        <v>40.83</v>
      </c>
      <c r="G114" s="60">
        <f t="shared" si="11"/>
        <v>6842.83</v>
      </c>
      <c r="H114" s="61">
        <f t="shared" si="13"/>
        <v>255879.01845507129</v>
      </c>
    </row>
    <row r="115" spans="1:8" x14ac:dyDescent="0.25">
      <c r="A115" s="59">
        <v>44773</v>
      </c>
      <c r="B115" s="53">
        <v>31</v>
      </c>
      <c r="C115" s="60">
        <f t="shared" si="12"/>
        <v>2192.385919672316</v>
      </c>
      <c r="D115" s="60">
        <f>SUM(C103-C115)</f>
        <v>4609.614080327684</v>
      </c>
      <c r="E115" s="62">
        <f t="shared" si="14"/>
        <v>6802</v>
      </c>
      <c r="F115" s="60">
        <v>40.83</v>
      </c>
      <c r="G115" s="60">
        <f t="shared" si="11"/>
        <v>6842.83</v>
      </c>
      <c r="H115" s="61">
        <f t="shared" si="13"/>
        <v>251269.40437474361</v>
      </c>
    </row>
    <row r="116" spans="1:8" x14ac:dyDescent="0.25">
      <c r="A116" s="59">
        <v>44804</v>
      </c>
      <c r="B116" s="53">
        <v>31</v>
      </c>
      <c r="C116" s="60">
        <f t="shared" si="12"/>
        <v>2152.8904852054679</v>
      </c>
      <c r="D116" s="60">
        <f>SUM(C103-C116)</f>
        <v>4649.1095147945325</v>
      </c>
      <c r="E116" s="62">
        <f t="shared" si="14"/>
        <v>6802</v>
      </c>
      <c r="F116" s="60">
        <v>40.83</v>
      </c>
      <c r="G116" s="60">
        <f t="shared" si="11"/>
        <v>6842.83</v>
      </c>
      <c r="H116" s="61">
        <f t="shared" si="13"/>
        <v>246620.29485994906</v>
      </c>
    </row>
    <row r="117" spans="1:8" x14ac:dyDescent="0.25">
      <c r="A117" s="59">
        <v>44834</v>
      </c>
      <c r="B117" s="53">
        <v>30</v>
      </c>
      <c r="C117" s="60">
        <f t="shared" si="12"/>
        <v>2113.0566516196172</v>
      </c>
      <c r="D117" s="60">
        <f>SUM(C103-C117)</f>
        <v>4688.9433483803823</v>
      </c>
      <c r="E117" s="62">
        <f t="shared" si="14"/>
        <v>6802</v>
      </c>
      <c r="F117" s="60">
        <v>40.83</v>
      </c>
      <c r="G117" s="60">
        <f t="shared" si="11"/>
        <v>6842.83</v>
      </c>
      <c r="H117" s="61">
        <f t="shared" si="13"/>
        <v>241931.35151156868</v>
      </c>
    </row>
    <row r="118" spans="1:8" x14ac:dyDescent="0.25">
      <c r="A118" s="59">
        <v>44865</v>
      </c>
      <c r="B118" s="53">
        <v>31</v>
      </c>
      <c r="C118" s="60">
        <f t="shared" si="12"/>
        <v>2072.8815194919498</v>
      </c>
      <c r="D118" s="60">
        <f>SUM(C103-C118)</f>
        <v>4729.1184805080502</v>
      </c>
      <c r="E118" s="62">
        <f t="shared" si="14"/>
        <v>6802</v>
      </c>
      <c r="F118" s="60">
        <v>40.83</v>
      </c>
      <c r="G118" s="60">
        <f t="shared" si="11"/>
        <v>6842.83</v>
      </c>
      <c r="H118" s="61">
        <f t="shared" si="13"/>
        <v>237202.23303106063</v>
      </c>
    </row>
    <row r="119" spans="1:8" x14ac:dyDescent="0.25">
      <c r="A119" s="59">
        <v>44895</v>
      </c>
      <c r="B119" s="53">
        <v>30</v>
      </c>
      <c r="C119" s="60">
        <f t="shared" si="12"/>
        <v>2032.362164557233</v>
      </c>
      <c r="D119" s="60">
        <f>SUM(C103-C119)</f>
        <v>4769.637835442767</v>
      </c>
      <c r="E119" s="62">
        <f t="shared" si="14"/>
        <v>6802</v>
      </c>
      <c r="F119" s="60">
        <v>40.83</v>
      </c>
      <c r="G119" s="60">
        <f t="shared" si="11"/>
        <v>6842.83</v>
      </c>
      <c r="H119" s="61">
        <f t="shared" si="13"/>
        <v>232432.59519561788</v>
      </c>
    </row>
    <row r="120" spans="1:8" x14ac:dyDescent="0.25">
      <c r="A120" s="59">
        <v>44926</v>
      </c>
      <c r="B120" s="53">
        <v>31</v>
      </c>
      <c r="C120" s="60">
        <f t="shared" si="12"/>
        <v>1991.4956374949641</v>
      </c>
      <c r="D120" s="60">
        <f>SUM(C103-C120)</f>
        <v>4810.5043625050357</v>
      </c>
      <c r="E120" s="62">
        <f t="shared" si="14"/>
        <v>6802</v>
      </c>
      <c r="F120" s="60">
        <v>40.83</v>
      </c>
      <c r="G120" s="60">
        <f t="shared" si="11"/>
        <v>6842.83</v>
      </c>
      <c r="H120" s="61">
        <f t="shared" si="13"/>
        <v>227622.09083311283</v>
      </c>
    </row>
    <row r="121" spans="1:8" x14ac:dyDescent="0.25">
      <c r="A121" s="59"/>
      <c r="B121" s="53"/>
      <c r="C121" s="60"/>
      <c r="D121" s="60"/>
      <c r="E121" s="62"/>
      <c r="F121" s="60"/>
      <c r="G121" s="60"/>
      <c r="H121" s="61"/>
    </row>
    <row r="122" spans="1:8" ht="15.6" thickBot="1" x14ac:dyDescent="0.45">
      <c r="A122" s="63"/>
      <c r="B122" s="64">
        <f t="shared" ref="B122:G122" si="15">SUM(B108:B121)</f>
        <v>365</v>
      </c>
      <c r="C122" s="65">
        <f t="shared" si="15"/>
        <v>26520.200833112856</v>
      </c>
      <c r="D122" s="65">
        <f t="shared" si="15"/>
        <v>55103.799166887147</v>
      </c>
      <c r="E122" s="65">
        <f t="shared" si="15"/>
        <v>81624</v>
      </c>
      <c r="F122" s="65">
        <f>SUM(F109:F120)</f>
        <v>489.95999999999987</v>
      </c>
      <c r="G122" s="65">
        <f t="shared" si="15"/>
        <v>82113.960000000006</v>
      </c>
      <c r="H122" s="66"/>
    </row>
    <row r="124" spans="1:8" x14ac:dyDescent="0.25">
      <c r="D124" s="704"/>
      <c r="E124" s="704"/>
      <c r="F124" s="704"/>
    </row>
    <row r="141" spans="1:8" x14ac:dyDescent="0.25">
      <c r="A141" s="165"/>
      <c r="B141" s="165"/>
      <c r="C141" s="166"/>
      <c r="D141" s="166"/>
      <c r="E141" s="166"/>
      <c r="F141" s="166"/>
      <c r="G141" s="166"/>
      <c r="H141" s="166"/>
    </row>
    <row r="142" spans="1:8" x14ac:dyDescent="0.25">
      <c r="A142" s="165"/>
      <c r="B142" s="165"/>
      <c r="C142" s="166"/>
      <c r="D142" s="166"/>
      <c r="E142" s="166"/>
      <c r="F142" s="166"/>
      <c r="G142" s="166"/>
      <c r="H142" s="166"/>
    </row>
    <row r="143" spans="1:8" ht="17.399999999999999" x14ac:dyDescent="0.3">
      <c r="A143" s="705" t="s">
        <v>375</v>
      </c>
      <c r="B143" s="705"/>
      <c r="C143" s="705"/>
      <c r="D143" s="705"/>
      <c r="E143" s="705"/>
      <c r="F143" s="705"/>
      <c r="G143" s="705"/>
      <c r="H143" s="705"/>
    </row>
    <row r="144" spans="1:8" ht="17.399999999999999" x14ac:dyDescent="0.3">
      <c r="A144" s="705" t="s">
        <v>384</v>
      </c>
      <c r="B144" s="705"/>
      <c r="C144" s="705"/>
      <c r="D144" s="705"/>
      <c r="E144" s="705"/>
      <c r="F144" s="705"/>
      <c r="G144" s="705"/>
      <c r="H144" s="705"/>
    </row>
    <row r="145" spans="1:8" ht="17.399999999999999" x14ac:dyDescent="0.3">
      <c r="A145" s="705" t="s">
        <v>526</v>
      </c>
      <c r="B145" s="705"/>
      <c r="C145" s="705"/>
      <c r="D145" s="705"/>
      <c r="E145" s="705"/>
      <c r="F145" s="705"/>
      <c r="G145" s="705"/>
      <c r="H145" s="705"/>
    </row>
    <row r="146" spans="1:8" x14ac:dyDescent="0.25">
      <c r="A146" s="235"/>
      <c r="B146" s="235"/>
      <c r="C146" s="236"/>
      <c r="D146" s="236"/>
      <c r="E146" s="236"/>
      <c r="F146" s="236"/>
      <c r="G146" s="236"/>
      <c r="H146" s="236"/>
    </row>
    <row r="147" spans="1:8" ht="15" x14ac:dyDescent="0.25">
      <c r="A147" s="706" t="s">
        <v>173</v>
      </c>
      <c r="B147" s="706"/>
      <c r="C147" s="706"/>
      <c r="D147" s="706"/>
      <c r="E147" s="706"/>
      <c r="F147" s="706"/>
      <c r="G147" s="706"/>
      <c r="H147" s="706"/>
    </row>
    <row r="148" spans="1:8" ht="15" x14ac:dyDescent="0.25">
      <c r="A148" s="237" t="s">
        <v>361</v>
      </c>
      <c r="B148" s="237"/>
      <c r="C148" s="706" t="s">
        <v>388</v>
      </c>
      <c r="D148" s="706"/>
      <c r="E148" s="237"/>
      <c r="F148" s="237"/>
      <c r="G148" s="237"/>
      <c r="H148" s="237"/>
    </row>
    <row r="149" spans="1:8" x14ac:dyDescent="0.25">
      <c r="A149" s="224"/>
      <c r="B149" s="224"/>
      <c r="C149" s="238"/>
      <c r="D149" s="238"/>
      <c r="E149" s="238"/>
      <c r="F149" s="238"/>
      <c r="G149" s="238"/>
      <c r="H149" s="238"/>
    </row>
    <row r="150" spans="1:8" x14ac:dyDescent="0.25">
      <c r="A150" s="239" t="s">
        <v>174</v>
      </c>
      <c r="B150" s="240" t="s">
        <v>175</v>
      </c>
      <c r="C150" s="241">
        <v>242415.6</v>
      </c>
      <c r="D150" s="238" t="s">
        <v>176</v>
      </c>
      <c r="E150" s="238"/>
      <c r="F150" s="238"/>
      <c r="G150" s="238"/>
      <c r="H150" s="238"/>
    </row>
    <row r="151" spans="1:8" x14ac:dyDescent="0.25">
      <c r="A151" s="72" t="s">
        <v>432</v>
      </c>
      <c r="C151" s="73">
        <v>0.105</v>
      </c>
      <c r="D151" s="49" t="s">
        <v>93</v>
      </c>
    </row>
    <row r="152" spans="1:8" x14ac:dyDescent="0.25">
      <c r="A152" s="72" t="s">
        <v>178</v>
      </c>
      <c r="C152" s="72">
        <v>0</v>
      </c>
      <c r="D152" s="49" t="s">
        <v>179</v>
      </c>
    </row>
    <row r="153" spans="1:8" x14ac:dyDescent="0.25">
      <c r="A153" s="72" t="s">
        <v>180</v>
      </c>
      <c r="B153" s="67" t="s">
        <v>175</v>
      </c>
      <c r="C153" s="72">
        <v>5437</v>
      </c>
      <c r="D153" s="49" t="s">
        <v>179</v>
      </c>
    </row>
    <row r="154" spans="1:8" ht="13.8" thickBot="1" x14ac:dyDescent="0.3">
      <c r="B154" s="49"/>
    </row>
    <row r="155" spans="1:8" x14ac:dyDescent="0.25">
      <c r="A155" s="68"/>
      <c r="B155" s="69"/>
      <c r="C155" s="694" t="s">
        <v>181</v>
      </c>
      <c r="D155" s="695"/>
      <c r="E155" s="694" t="s">
        <v>182</v>
      </c>
      <c r="F155" s="696"/>
      <c r="G155" s="695"/>
      <c r="H155" s="70"/>
    </row>
    <row r="156" spans="1:8" x14ac:dyDescent="0.25">
      <c r="A156" s="50"/>
      <c r="B156" s="51"/>
      <c r="C156" s="698" t="s">
        <v>183</v>
      </c>
      <c r="D156" s="699"/>
      <c r="E156" s="54" t="s">
        <v>184</v>
      </c>
      <c r="F156" s="54" t="s">
        <v>185</v>
      </c>
      <c r="G156" s="700" t="s">
        <v>334</v>
      </c>
      <c r="H156" s="55" t="s">
        <v>187</v>
      </c>
    </row>
    <row r="157" spans="1:8" ht="13.8" thickBot="1" x14ac:dyDescent="0.3">
      <c r="A157" s="142" t="s">
        <v>188</v>
      </c>
      <c r="B157" s="143" t="s">
        <v>189</v>
      </c>
      <c r="C157" s="144" t="s">
        <v>528</v>
      </c>
      <c r="D157" s="144" t="s">
        <v>190</v>
      </c>
      <c r="E157" s="145" t="s">
        <v>191</v>
      </c>
      <c r="F157" s="144" t="s">
        <v>192</v>
      </c>
      <c r="G157" s="703"/>
      <c r="H157" s="146" t="s">
        <v>194</v>
      </c>
    </row>
    <row r="158" spans="1:8" x14ac:dyDescent="0.25">
      <c r="A158" s="147">
        <v>44562</v>
      </c>
      <c r="B158" s="51">
        <v>0</v>
      </c>
      <c r="C158" s="148">
        <v>0</v>
      </c>
      <c r="D158" s="148">
        <v>0</v>
      </c>
      <c r="E158" s="148">
        <v>0</v>
      </c>
      <c r="F158" s="148"/>
      <c r="G158" s="148"/>
      <c r="H158" s="149">
        <v>154809.82999999999</v>
      </c>
    </row>
    <row r="159" spans="1:8" x14ac:dyDescent="0.25">
      <c r="A159" s="59">
        <v>44592</v>
      </c>
      <c r="B159" s="53">
        <v>31</v>
      </c>
      <c r="C159" s="60">
        <f>SUM(H158*31/3428.57)</f>
        <v>1399.7394628081092</v>
      </c>
      <c r="D159" s="60">
        <f>SUM(C153-C159)</f>
        <v>4037.2605371918908</v>
      </c>
      <c r="E159" s="62">
        <f>SUM(C159:D159)</f>
        <v>5437</v>
      </c>
      <c r="F159" s="60">
        <v>40.83</v>
      </c>
      <c r="G159" s="60">
        <f>SUM(E159:F159)</f>
        <v>5477.83</v>
      </c>
      <c r="H159" s="61">
        <f>+H158-D159</f>
        <v>150772.56946280808</v>
      </c>
    </row>
    <row r="160" spans="1:8" x14ac:dyDescent="0.25">
      <c r="A160" s="59">
        <v>44620</v>
      </c>
      <c r="B160" s="53">
        <v>28</v>
      </c>
      <c r="C160" s="60">
        <f>SUM(H159*31/3428.57)</f>
        <v>1363.2358835745079</v>
      </c>
      <c r="D160" s="60">
        <f>SUM(C153-C160)</f>
        <v>4073.7641164254919</v>
      </c>
      <c r="E160" s="62">
        <f>SUM(C160:D160)</f>
        <v>5437</v>
      </c>
      <c r="F160" s="60">
        <v>40.83</v>
      </c>
      <c r="G160" s="60">
        <f t="shared" ref="G160:G170" si="16">SUM(E160:F160)</f>
        <v>5477.83</v>
      </c>
      <c r="H160" s="61">
        <f>+H159-D160</f>
        <v>146698.80534638258</v>
      </c>
    </row>
    <row r="161" spans="1:8" x14ac:dyDescent="0.25">
      <c r="A161" s="59">
        <v>44651</v>
      </c>
      <c r="B161" s="53">
        <v>31</v>
      </c>
      <c r="C161" s="60">
        <f t="shared" ref="C161:C170" si="17">SUM(H160*31/3428.57)</f>
        <v>1326.4022510078137</v>
      </c>
      <c r="D161" s="60">
        <f>SUM(C153-C161)</f>
        <v>4110.5977489921861</v>
      </c>
      <c r="E161" s="62">
        <f>SUM(C161:D161)</f>
        <v>5437</v>
      </c>
      <c r="F161" s="60">
        <v>40.83</v>
      </c>
      <c r="G161" s="60">
        <f t="shared" si="16"/>
        <v>5477.83</v>
      </c>
      <c r="H161" s="61">
        <f t="shared" ref="H161:H170" si="18">+H160-D161</f>
        <v>142588.2075973904</v>
      </c>
    </row>
    <row r="162" spans="1:8" x14ac:dyDescent="0.25">
      <c r="A162" s="59">
        <v>44681</v>
      </c>
      <c r="B162" s="53">
        <v>30</v>
      </c>
      <c r="C162" s="60">
        <f t="shared" si="17"/>
        <v>1289.2355808745633</v>
      </c>
      <c r="D162" s="60">
        <f>SUM(C153-C162)</f>
        <v>4147.7644191254367</v>
      </c>
      <c r="E162" s="62">
        <f t="shared" ref="E162:E170" si="19">SUM(C162:D162)</f>
        <v>5437</v>
      </c>
      <c r="F162" s="60">
        <v>40.83</v>
      </c>
      <c r="G162" s="60">
        <f t="shared" si="16"/>
        <v>5477.83</v>
      </c>
      <c r="H162" s="61">
        <f t="shared" si="18"/>
        <v>138440.44317826495</v>
      </c>
    </row>
    <row r="163" spans="1:8" x14ac:dyDescent="0.25">
      <c r="A163" s="59">
        <v>44712</v>
      </c>
      <c r="B163" s="53">
        <v>31</v>
      </c>
      <c r="C163" s="60">
        <f t="shared" si="17"/>
        <v>1251.7328619588379</v>
      </c>
      <c r="D163" s="60">
        <f>SUM(C153-C163)</f>
        <v>4185.2671380411621</v>
      </c>
      <c r="E163" s="62">
        <f t="shared" si="19"/>
        <v>5437</v>
      </c>
      <c r="F163" s="60">
        <v>40.83</v>
      </c>
      <c r="G163" s="60">
        <f t="shared" si="16"/>
        <v>5477.83</v>
      </c>
      <c r="H163" s="61">
        <f t="shared" si="18"/>
        <v>134255.1760402238</v>
      </c>
    </row>
    <row r="164" spans="1:8" x14ac:dyDescent="0.25">
      <c r="A164" s="59">
        <v>44742</v>
      </c>
      <c r="B164" s="53">
        <v>30</v>
      </c>
      <c r="C164" s="60">
        <f t="shared" si="17"/>
        <v>1213.8910558182968</v>
      </c>
      <c r="D164" s="60">
        <f>SUM(C153-C164)</f>
        <v>4223.108944181703</v>
      </c>
      <c r="E164" s="62">
        <f t="shared" si="19"/>
        <v>5437</v>
      </c>
      <c r="F164" s="60">
        <v>40.83</v>
      </c>
      <c r="G164" s="60">
        <f t="shared" si="16"/>
        <v>5477.83</v>
      </c>
      <c r="H164" s="61">
        <f t="shared" si="18"/>
        <v>130032.0670960421</v>
      </c>
    </row>
    <row r="165" spans="1:8" x14ac:dyDescent="0.25">
      <c r="A165" s="59">
        <v>44773</v>
      </c>
      <c r="B165" s="53">
        <v>31</v>
      </c>
      <c r="C165" s="60">
        <f t="shared" si="17"/>
        <v>1175.7070965380042</v>
      </c>
      <c r="D165" s="60">
        <f>SUM(C153-C165)</f>
        <v>4261.2929034619956</v>
      </c>
      <c r="E165" s="62">
        <f t="shared" si="19"/>
        <v>5437</v>
      </c>
      <c r="F165" s="60">
        <v>40.83</v>
      </c>
      <c r="G165" s="60">
        <f t="shared" si="16"/>
        <v>5477.83</v>
      </c>
      <c r="H165" s="61">
        <f t="shared" si="18"/>
        <v>125770.77419258011</v>
      </c>
    </row>
    <row r="166" spans="1:8" x14ac:dyDescent="0.25">
      <c r="A166" s="59">
        <v>44804</v>
      </c>
      <c r="B166" s="53">
        <v>31</v>
      </c>
      <c r="C166" s="60">
        <f t="shared" si="17"/>
        <v>1137.1778904820328</v>
      </c>
      <c r="D166" s="60">
        <f>SUM(C153-C166)</f>
        <v>4299.822109517967</v>
      </c>
      <c r="E166" s="62">
        <f t="shared" si="19"/>
        <v>5437</v>
      </c>
      <c r="F166" s="60">
        <v>40.83</v>
      </c>
      <c r="G166" s="60">
        <f t="shared" si="16"/>
        <v>5477.83</v>
      </c>
      <c r="H166" s="61">
        <f t="shared" si="18"/>
        <v>121470.95208306215</v>
      </c>
    </row>
    <row r="167" spans="1:8" x14ac:dyDescent="0.25">
      <c r="A167" s="59">
        <v>44834</v>
      </c>
      <c r="B167" s="53">
        <v>30</v>
      </c>
      <c r="C167" s="60">
        <f t="shared" si="17"/>
        <v>1098.3003160428184</v>
      </c>
      <c r="D167" s="60">
        <f>SUM(C153-C167)</f>
        <v>4338.6996839571821</v>
      </c>
      <c r="E167" s="62">
        <f t="shared" si="19"/>
        <v>5437</v>
      </c>
      <c r="F167" s="60">
        <v>40.83</v>
      </c>
      <c r="G167" s="60">
        <f t="shared" si="16"/>
        <v>5477.83</v>
      </c>
      <c r="H167" s="61">
        <f t="shared" si="18"/>
        <v>117132.25239910497</v>
      </c>
    </row>
    <row r="168" spans="1:8" x14ac:dyDescent="0.25">
      <c r="A168" s="59">
        <v>44865</v>
      </c>
      <c r="B168" s="53">
        <v>31</v>
      </c>
      <c r="C168" s="60">
        <f t="shared" si="17"/>
        <v>1059.0712233882505</v>
      </c>
      <c r="D168" s="60">
        <f>SUM(C153-C168)</f>
        <v>4377.9287766117495</v>
      </c>
      <c r="E168" s="62">
        <f t="shared" si="19"/>
        <v>5437</v>
      </c>
      <c r="F168" s="60">
        <v>40.83</v>
      </c>
      <c r="G168" s="60">
        <f t="shared" si="16"/>
        <v>5477.83</v>
      </c>
      <c r="H168" s="61">
        <f t="shared" si="18"/>
        <v>112754.32362249322</v>
      </c>
    </row>
    <row r="169" spans="1:8" x14ac:dyDescent="0.25">
      <c r="A169" s="59">
        <v>44895</v>
      </c>
      <c r="B169" s="53">
        <v>30</v>
      </c>
      <c r="C169" s="60">
        <f t="shared" si="17"/>
        <v>1019.4874342064737</v>
      </c>
      <c r="D169" s="60">
        <f>SUM(C153-C169)</f>
        <v>4417.5125657935259</v>
      </c>
      <c r="E169" s="62">
        <f t="shared" si="19"/>
        <v>5437</v>
      </c>
      <c r="F169" s="60">
        <v>40.83</v>
      </c>
      <c r="G169" s="60">
        <f t="shared" si="16"/>
        <v>5477.83</v>
      </c>
      <c r="H169" s="61">
        <f t="shared" si="18"/>
        <v>108336.81105669969</v>
      </c>
    </row>
    <row r="170" spans="1:8" x14ac:dyDescent="0.25">
      <c r="A170" s="59">
        <v>44926</v>
      </c>
      <c r="B170" s="53">
        <v>31</v>
      </c>
      <c r="C170" s="60">
        <f t="shared" si="17"/>
        <v>979.54574144838534</v>
      </c>
      <c r="D170" s="60">
        <f>SUM(C153-C170)</f>
        <v>4457.4542585516147</v>
      </c>
      <c r="E170" s="62">
        <f t="shared" si="19"/>
        <v>5437</v>
      </c>
      <c r="F170" s="60">
        <v>40.83</v>
      </c>
      <c r="G170" s="60">
        <f t="shared" si="16"/>
        <v>5477.83</v>
      </c>
      <c r="H170" s="61">
        <f t="shared" si="18"/>
        <v>103879.35679814807</v>
      </c>
    </row>
    <row r="171" spans="1:8" x14ac:dyDescent="0.25">
      <c r="A171" s="59"/>
      <c r="B171" s="53"/>
      <c r="C171" s="60"/>
      <c r="D171" s="60"/>
      <c r="E171" s="62"/>
      <c r="F171" s="60"/>
      <c r="G171" s="60"/>
      <c r="H171" s="61"/>
    </row>
    <row r="172" spans="1:8" ht="15.6" thickBot="1" x14ac:dyDescent="0.45">
      <c r="A172" s="63"/>
      <c r="B172" s="64">
        <f t="shared" ref="B172:G172" si="20">SUM(B158:B171)</f>
        <v>365</v>
      </c>
      <c r="C172" s="65">
        <f t="shared" si="20"/>
        <v>14313.526798148094</v>
      </c>
      <c r="D172" s="65">
        <f>SUM(D158:D171)</f>
        <v>50930.473201851906</v>
      </c>
      <c r="E172" s="65">
        <f t="shared" si="20"/>
        <v>65244</v>
      </c>
      <c r="F172" s="65">
        <f>SUM(F159:F170)</f>
        <v>489.95999999999987</v>
      </c>
      <c r="G172" s="65">
        <f t="shared" si="20"/>
        <v>65733.960000000006</v>
      </c>
      <c r="H172" s="66"/>
    </row>
    <row r="173" spans="1:8" ht="13.8" thickBot="1" x14ac:dyDescent="0.3"/>
    <row r="174" spans="1:8" ht="13.8" thickBot="1" x14ac:dyDescent="0.3">
      <c r="C174" s="399">
        <f>SUM(C172+C122+C75+C29)</f>
        <v>90157.294914378406</v>
      </c>
      <c r="D174" s="400">
        <f>SUM(D172+D122+D75+D29)</f>
        <v>149979.8650856216</v>
      </c>
      <c r="E174" s="400">
        <f>SUM(E172+E122+E75+E29)</f>
        <v>240137.16</v>
      </c>
    </row>
    <row r="175" spans="1:8" x14ac:dyDescent="0.25">
      <c r="C175" s="153" t="s">
        <v>433</v>
      </c>
      <c r="D175" s="72" t="s">
        <v>434</v>
      </c>
    </row>
    <row r="176" spans="1:8" x14ac:dyDescent="0.25">
      <c r="C176" s="153"/>
    </row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</sheetData>
  <mergeCells count="39">
    <mergeCell ref="C13:D13"/>
    <mergeCell ref="G13:G14"/>
    <mergeCell ref="D42:F42"/>
    <mergeCell ref="A1:H1"/>
    <mergeCell ref="A2:H2"/>
    <mergeCell ref="A3:H3"/>
    <mergeCell ref="A5:H5"/>
    <mergeCell ref="C12:D12"/>
    <mergeCell ref="E12:G12"/>
    <mergeCell ref="C6:E6"/>
    <mergeCell ref="A46:H46"/>
    <mergeCell ref="A47:H47"/>
    <mergeCell ref="A48:H48"/>
    <mergeCell ref="A50:H50"/>
    <mergeCell ref="C58:D58"/>
    <mergeCell ref="E58:G58"/>
    <mergeCell ref="C51:F51"/>
    <mergeCell ref="C59:D59"/>
    <mergeCell ref="G59:G60"/>
    <mergeCell ref="D77:F77"/>
    <mergeCell ref="A93:H93"/>
    <mergeCell ref="A94:H94"/>
    <mergeCell ref="A95:H95"/>
    <mergeCell ref="A97:H97"/>
    <mergeCell ref="C105:D105"/>
    <mergeCell ref="E105:G105"/>
    <mergeCell ref="C106:D106"/>
    <mergeCell ref="G106:G107"/>
    <mergeCell ref="C98:F98"/>
    <mergeCell ref="C155:D155"/>
    <mergeCell ref="E155:G155"/>
    <mergeCell ref="C156:D156"/>
    <mergeCell ref="G156:G157"/>
    <mergeCell ref="D124:F124"/>
    <mergeCell ref="A143:H143"/>
    <mergeCell ref="A144:H144"/>
    <mergeCell ref="A145:H145"/>
    <mergeCell ref="A147:H147"/>
    <mergeCell ref="C148:D148"/>
  </mergeCells>
  <printOptions horizontalCentered="1"/>
  <pageMargins left="0.59055118110236227" right="0.70866141732283472" top="0.74803149606299213" bottom="0.74803149606299213" header="0.31496062992125984" footer="0.31496062992125984"/>
  <pageSetup scale="9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21"/>
  <sheetViews>
    <sheetView zoomScale="90" zoomScaleNormal="90" workbookViewId="0">
      <pane xSplit="6" ySplit="1" topLeftCell="G35" activePane="bottomRight" state="frozen"/>
      <selection pane="topRight" activeCell="G1" sqref="G1"/>
      <selection pane="bottomLeft" activeCell="A2" sqref="A2"/>
      <selection pane="bottomRight" activeCell="D97" sqref="D97"/>
    </sheetView>
  </sheetViews>
  <sheetFormatPr baseColWidth="10" defaultColWidth="11.44140625" defaultRowHeight="13.2" x14ac:dyDescent="0.25"/>
  <cols>
    <col min="1" max="1" width="3" customWidth="1"/>
    <col min="2" max="2" width="63.6640625" customWidth="1"/>
    <col min="3" max="3" width="0.109375" hidden="1" customWidth="1"/>
    <col min="4" max="4" width="15.33203125" customWidth="1"/>
    <col min="5" max="5" width="15.33203125" style="196" customWidth="1"/>
    <col min="6" max="6" width="15.33203125" customWidth="1"/>
    <col min="7" max="7" width="16.5546875" customWidth="1"/>
    <col min="8" max="8" width="16.88671875" customWidth="1"/>
    <col min="9" max="9" width="11.6640625" customWidth="1"/>
    <col min="10" max="10" width="12" customWidth="1"/>
    <col min="11" max="11" width="12.5546875" customWidth="1"/>
    <col min="12" max="12" width="10.33203125" customWidth="1"/>
    <col min="13" max="14" width="13.6640625" customWidth="1"/>
    <col min="15" max="15" width="10.33203125" customWidth="1"/>
    <col min="16" max="16" width="13.44140625" customWidth="1"/>
    <col min="17" max="17" width="10.5546875" customWidth="1"/>
    <col min="18" max="18" width="11.5546875" customWidth="1"/>
    <col min="19" max="19" width="13.5546875" customWidth="1"/>
    <col min="20" max="20" width="14.5546875" customWidth="1"/>
    <col min="21" max="21" width="12.109375" customWidth="1"/>
    <col min="22" max="22" width="12" customWidth="1"/>
    <col min="23" max="23" width="8.33203125" customWidth="1"/>
    <col min="24" max="24" width="11.109375" customWidth="1"/>
    <col min="25" max="25" width="12.88671875" customWidth="1"/>
    <col min="26" max="27" width="7.44140625" customWidth="1"/>
    <col min="28" max="28" width="13.44140625" customWidth="1"/>
    <col min="29" max="29" width="15" customWidth="1"/>
    <col min="30" max="30" width="10.88671875" bestFit="1" customWidth="1"/>
    <col min="31" max="31" width="8.109375" customWidth="1"/>
    <col min="32" max="32" width="14.5546875" customWidth="1"/>
    <col min="33" max="33" width="13.5546875" customWidth="1"/>
    <col min="34" max="34" width="13.88671875" customWidth="1"/>
    <col min="35" max="35" width="12.44140625" customWidth="1"/>
    <col min="36" max="36" width="14.109375" customWidth="1"/>
    <col min="37" max="37" width="13.88671875" customWidth="1"/>
    <col min="38" max="38" width="14.33203125" customWidth="1"/>
    <col min="39" max="39" width="15" customWidth="1"/>
    <col min="40" max="40" width="10.6640625" customWidth="1"/>
    <col min="41" max="41" width="10.88671875" customWidth="1"/>
    <col min="42" max="43" width="8.88671875" customWidth="1"/>
    <col min="44" max="44" width="8.44140625" customWidth="1"/>
    <col min="45" max="45" width="8.6640625" customWidth="1"/>
    <col min="46" max="46" width="13.33203125" style="189" customWidth="1"/>
    <col min="47" max="47" width="9" customWidth="1"/>
    <col min="48" max="48" width="15.88671875" customWidth="1"/>
    <col min="49" max="49" width="8.6640625" customWidth="1"/>
    <col min="50" max="50" width="9.88671875" customWidth="1"/>
    <col min="51" max="51" width="14.33203125" customWidth="1"/>
    <col min="52" max="52" width="13.5546875" customWidth="1"/>
    <col min="53" max="53" width="8.109375" customWidth="1"/>
    <col min="54" max="54" width="15" style="218" customWidth="1"/>
    <col min="55" max="55" width="18.109375" customWidth="1"/>
    <col min="56" max="56" width="12.33203125" bestFit="1" customWidth="1"/>
    <col min="57" max="57" width="13.33203125" bestFit="1" customWidth="1"/>
  </cols>
  <sheetData>
    <row r="1" spans="1:57" ht="52.5" customHeight="1" x14ac:dyDescent="0.25">
      <c r="A1" s="713" t="s">
        <v>407</v>
      </c>
      <c r="B1" s="713"/>
      <c r="C1" s="713"/>
      <c r="D1" s="713"/>
      <c r="E1" s="713"/>
      <c r="F1" s="417"/>
      <c r="G1" s="418" t="str">
        <f>'FODES 75% Y 2%'!E10</f>
        <v>Sueldos</v>
      </c>
      <c r="H1" s="418" t="s">
        <v>372</v>
      </c>
      <c r="I1" s="418" t="s">
        <v>447</v>
      </c>
      <c r="J1" s="418" t="s">
        <v>448</v>
      </c>
      <c r="K1" s="418" t="str">
        <f>'FODES 75% Y 2%'!E12</f>
        <v>Salarios por Jornal</v>
      </c>
      <c r="L1" s="418" t="str">
        <f>'FODES 75% Y 2%'!E13</f>
        <v>Contribuciones patronales a Instit. Sector Publico</v>
      </c>
      <c r="M1" s="418" t="str">
        <f>'FODES 75% Y 2%'!E14</f>
        <v>Contrib. Patronales a institucionesl del Sector Priv.</v>
      </c>
      <c r="N1" s="419" t="str">
        <f>'FODES 75% Y 2%'!E15</f>
        <v>Honorarios</v>
      </c>
      <c r="O1" s="419" t="s">
        <v>351</v>
      </c>
      <c r="P1" s="418" t="str">
        <f>'FODES 75% Y 2%'!E17</f>
        <v>Productos Agropecuarios y Forestales</v>
      </c>
      <c r="Q1" s="418" t="s">
        <v>357</v>
      </c>
      <c r="R1" s="418" t="s">
        <v>358</v>
      </c>
      <c r="S1" s="418" t="str">
        <f>'FODES 75% Y 2%'!E22</f>
        <v>Combustibles y Lubricantes</v>
      </c>
      <c r="T1" s="418" t="str">
        <f>'FODES 75% Y 2%'!E23</f>
        <v>Miner. No Metalicos y Prod. Der.</v>
      </c>
      <c r="U1" s="418" t="str">
        <f>'FODES 75% Y 2%'!E25</f>
        <v>Materiales de Oficina</v>
      </c>
      <c r="V1" s="418" t="s">
        <v>404</v>
      </c>
      <c r="W1" s="418" t="s">
        <v>73</v>
      </c>
      <c r="X1" s="418" t="str">
        <f>'FODES 75% Y 2%'!E28</f>
        <v>Herramientas, Repuestos y Accesorios</v>
      </c>
      <c r="Y1" s="418" t="s">
        <v>436</v>
      </c>
      <c r="Z1" s="418" t="s">
        <v>437</v>
      </c>
      <c r="AA1" s="418" t="s">
        <v>438</v>
      </c>
      <c r="AB1" s="418" t="str">
        <f>'FODES 75% Y 2%'!E29</f>
        <v>Materiales Electricos</v>
      </c>
      <c r="AC1" s="418" t="str">
        <f>'FODES 75% Y 2%'!E30</f>
        <v>Bienes de Uso y Consumo Diverso</v>
      </c>
      <c r="AD1" s="418" t="str">
        <f>'FODES 75% Y 2%'!E33</f>
        <v>Mantenimiento  y Repar. de Bienes  Muebles</v>
      </c>
      <c r="AE1" s="418" t="s">
        <v>415</v>
      </c>
      <c r="AF1" s="418" t="str">
        <f>'FODES 75% Y 2%'!E36</f>
        <v>Transportes Fletes y almacenamientos</v>
      </c>
      <c r="AG1" s="418" t="str">
        <f>'FODES 75% Y 2%'!E41</f>
        <v>Atenciones Oficiales</v>
      </c>
      <c r="AH1" s="418" t="str">
        <f>'FODES 75% Y 2%'!E43</f>
        <v>Servicios Generales y Arrendamientos Diversos</v>
      </c>
      <c r="AI1" s="418" t="str">
        <f>'FODES 75% Y 2%'!E51</f>
        <v>A Personas Naturales</v>
      </c>
      <c r="AJ1" s="418" t="str">
        <f>'FODES 75% Y 2%'!E52</f>
        <v>Becas</v>
      </c>
      <c r="AK1" s="418" t="str">
        <f>'FODES 75% Y 2%'!E54</f>
        <v>Maquinarias y Equipos</v>
      </c>
      <c r="AL1" s="418" t="s">
        <v>349</v>
      </c>
      <c r="AM1" s="418" t="s">
        <v>405</v>
      </c>
      <c r="AN1" s="418" t="s">
        <v>350</v>
      </c>
      <c r="AO1" s="418" t="s">
        <v>352</v>
      </c>
      <c r="AP1" s="418" t="s">
        <v>353</v>
      </c>
      <c r="AQ1" s="418" t="s">
        <v>354</v>
      </c>
      <c r="AR1" s="418" t="s">
        <v>355</v>
      </c>
      <c r="AS1" s="418" t="s">
        <v>359</v>
      </c>
      <c r="AT1" s="418" t="s">
        <v>450</v>
      </c>
      <c r="AU1" s="418" t="s">
        <v>214</v>
      </c>
      <c r="AV1" s="418" t="s">
        <v>408</v>
      </c>
      <c r="AW1" s="418" t="s">
        <v>409</v>
      </c>
      <c r="AX1" s="418" t="s">
        <v>348</v>
      </c>
      <c r="AY1" s="418" t="s">
        <v>416</v>
      </c>
      <c r="AZ1" s="418" t="s">
        <v>449</v>
      </c>
      <c r="BA1" s="418" t="s">
        <v>410</v>
      </c>
      <c r="BB1" s="420" t="s">
        <v>244</v>
      </c>
      <c r="BC1" s="712"/>
    </row>
    <row r="2" spans="1:57" ht="20.25" customHeight="1" x14ac:dyDescent="0.25">
      <c r="A2" s="714" t="s">
        <v>538</v>
      </c>
      <c r="B2" s="714"/>
      <c r="C2" s="714"/>
      <c r="D2" s="714"/>
      <c r="E2" s="714"/>
      <c r="F2" s="714"/>
      <c r="G2" s="421"/>
      <c r="H2" s="421"/>
      <c r="I2" s="421"/>
      <c r="J2" s="421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422"/>
      <c r="AQ2" s="422"/>
      <c r="AR2" s="422"/>
      <c r="AS2" s="422"/>
      <c r="AT2" s="422"/>
      <c r="AU2" s="422"/>
      <c r="AV2" s="422"/>
      <c r="AW2" s="422"/>
      <c r="AX2" s="422"/>
      <c r="AY2" s="422"/>
      <c r="AZ2" s="422"/>
      <c r="BA2" s="422"/>
      <c r="BB2" s="423">
        <f t="shared" ref="BB2:BB11" si="0">SUM(G2:BA2)</f>
        <v>0</v>
      </c>
      <c r="BC2" s="712"/>
    </row>
    <row r="3" spans="1:57" s="197" customFormat="1" ht="14.25" customHeight="1" x14ac:dyDescent="0.25">
      <c r="A3" s="231"/>
      <c r="B3" s="424" t="s">
        <v>455</v>
      </c>
      <c r="C3" s="425"/>
      <c r="D3" s="346"/>
      <c r="E3" s="426"/>
      <c r="F3" s="427"/>
      <c r="G3" s="428"/>
      <c r="H3" s="421"/>
      <c r="I3" s="421"/>
      <c r="J3" s="421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  <c r="AM3" s="422"/>
      <c r="AN3" s="422"/>
      <c r="AO3" s="422"/>
      <c r="AP3" s="422"/>
      <c r="AQ3" s="422"/>
      <c r="AR3" s="422"/>
      <c r="AS3" s="422"/>
      <c r="AT3" s="422"/>
      <c r="AU3" s="422"/>
      <c r="AV3" s="422"/>
      <c r="AW3" s="422"/>
      <c r="AX3" s="422"/>
      <c r="AY3" s="422"/>
      <c r="AZ3" s="422"/>
      <c r="BA3" s="422"/>
      <c r="BB3" s="423">
        <f t="shared" si="0"/>
        <v>0</v>
      </c>
    </row>
    <row r="4" spans="1:57" s="199" customFormat="1" ht="14.25" customHeight="1" x14ac:dyDescent="0.3">
      <c r="A4" s="231"/>
      <c r="B4" s="424" t="s">
        <v>543</v>
      </c>
      <c r="C4" s="425"/>
      <c r="D4" s="346"/>
      <c r="E4" s="429"/>
      <c r="F4" s="430"/>
      <c r="G4" s="421"/>
      <c r="H4" s="421"/>
      <c r="I4" s="421"/>
      <c r="J4" s="421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22"/>
      <c r="AU4" s="422"/>
      <c r="AV4" s="422"/>
      <c r="AW4" s="422"/>
      <c r="AX4" s="422"/>
      <c r="AY4" s="422"/>
      <c r="AZ4" s="422"/>
      <c r="BA4" s="422"/>
      <c r="BB4" s="423">
        <f t="shared" si="0"/>
        <v>0</v>
      </c>
    </row>
    <row r="5" spans="1:57" s="199" customFormat="1" ht="13.5" customHeight="1" x14ac:dyDescent="0.3">
      <c r="A5" s="231"/>
      <c r="B5" s="424" t="s">
        <v>542</v>
      </c>
      <c r="C5" s="425"/>
      <c r="D5" s="346"/>
      <c r="E5" s="431"/>
      <c r="F5" s="430"/>
      <c r="G5" s="421"/>
      <c r="H5" s="432"/>
      <c r="I5" s="421"/>
      <c r="J5" s="421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3">
        <f t="shared" si="0"/>
        <v>0</v>
      </c>
    </row>
    <row r="6" spans="1:57" ht="28.5" customHeight="1" x14ac:dyDescent="0.25">
      <c r="A6" s="229"/>
      <c r="B6" s="433"/>
      <c r="C6" s="434"/>
      <c r="D6" s="320">
        <v>2022</v>
      </c>
      <c r="E6" s="377" t="s">
        <v>500</v>
      </c>
      <c r="F6" s="460" t="s">
        <v>321</v>
      </c>
      <c r="G6" s="435"/>
      <c r="H6" s="436"/>
      <c r="I6" s="436"/>
      <c r="J6" s="436"/>
      <c r="K6" s="437"/>
      <c r="L6" s="437"/>
      <c r="M6" s="437"/>
      <c r="N6" s="437"/>
      <c r="O6" s="437"/>
      <c r="P6" s="437"/>
      <c r="Q6" s="437"/>
      <c r="R6" s="438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  <c r="AN6" s="437"/>
      <c r="AO6" s="437"/>
      <c r="AP6" s="437"/>
      <c r="AQ6" s="437"/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23">
        <f t="shared" si="0"/>
        <v>0</v>
      </c>
    </row>
    <row r="7" spans="1:57" s="196" customFormat="1" ht="18" customHeight="1" x14ac:dyDescent="0.25">
      <c r="A7" s="409"/>
      <c r="B7" s="410" t="s">
        <v>539</v>
      </c>
      <c r="C7" s="411"/>
      <c r="D7" s="412">
        <f>SUM(D8:D36)</f>
        <v>0</v>
      </c>
      <c r="E7" s="412">
        <f t="shared" ref="E7" si="1">SUM(E8:E36)</f>
        <v>0</v>
      </c>
      <c r="F7" s="412">
        <f>SUM(F8:F36)</f>
        <v>0</v>
      </c>
      <c r="G7" s="412">
        <f t="shared" ref="G7:BB7" si="2">SUM(G8:G36)</f>
        <v>0</v>
      </c>
      <c r="H7" s="412">
        <f t="shared" si="2"/>
        <v>0</v>
      </c>
      <c r="I7" s="412">
        <f t="shared" si="2"/>
        <v>0</v>
      </c>
      <c r="J7" s="412">
        <f t="shared" si="2"/>
        <v>0</v>
      </c>
      <c r="K7" s="412">
        <f t="shared" si="2"/>
        <v>0</v>
      </c>
      <c r="L7" s="412">
        <f t="shared" si="2"/>
        <v>0</v>
      </c>
      <c r="M7" s="412">
        <f t="shared" si="2"/>
        <v>0</v>
      </c>
      <c r="N7" s="412">
        <f t="shared" si="2"/>
        <v>0</v>
      </c>
      <c r="O7" s="412">
        <f t="shared" si="2"/>
        <v>0</v>
      </c>
      <c r="P7" s="412">
        <f t="shared" si="2"/>
        <v>0</v>
      </c>
      <c r="Q7" s="412">
        <f t="shared" si="2"/>
        <v>0</v>
      </c>
      <c r="R7" s="412">
        <f t="shared" si="2"/>
        <v>0</v>
      </c>
      <c r="S7" s="412">
        <f t="shared" si="2"/>
        <v>0</v>
      </c>
      <c r="T7" s="412">
        <f t="shared" si="2"/>
        <v>0</v>
      </c>
      <c r="U7" s="412">
        <f t="shared" si="2"/>
        <v>0</v>
      </c>
      <c r="V7" s="412">
        <f t="shared" si="2"/>
        <v>0</v>
      </c>
      <c r="W7" s="412">
        <f t="shared" si="2"/>
        <v>0</v>
      </c>
      <c r="X7" s="412">
        <f t="shared" si="2"/>
        <v>0</v>
      </c>
      <c r="Y7" s="412">
        <f t="shared" si="2"/>
        <v>0</v>
      </c>
      <c r="Z7" s="412">
        <f t="shared" si="2"/>
        <v>0</v>
      </c>
      <c r="AA7" s="412">
        <f t="shared" si="2"/>
        <v>0</v>
      </c>
      <c r="AB7" s="412">
        <f t="shared" si="2"/>
        <v>0</v>
      </c>
      <c r="AC7" s="412">
        <f t="shared" si="2"/>
        <v>0</v>
      </c>
      <c r="AD7" s="412">
        <f t="shared" si="2"/>
        <v>0</v>
      </c>
      <c r="AE7" s="412">
        <f t="shared" si="2"/>
        <v>0</v>
      </c>
      <c r="AF7" s="412">
        <f t="shared" si="2"/>
        <v>0</v>
      </c>
      <c r="AG7" s="412">
        <f t="shared" si="2"/>
        <v>0</v>
      </c>
      <c r="AH7" s="412">
        <f t="shared" si="2"/>
        <v>0</v>
      </c>
      <c r="AI7" s="412">
        <f t="shared" si="2"/>
        <v>0</v>
      </c>
      <c r="AJ7" s="412">
        <f t="shared" si="2"/>
        <v>0</v>
      </c>
      <c r="AK7" s="412">
        <f t="shared" si="2"/>
        <v>0</v>
      </c>
      <c r="AL7" s="412">
        <f t="shared" si="2"/>
        <v>0</v>
      </c>
      <c r="AM7" s="412">
        <f t="shared" si="2"/>
        <v>0</v>
      </c>
      <c r="AN7" s="412">
        <f t="shared" si="2"/>
        <v>0</v>
      </c>
      <c r="AO7" s="412">
        <f t="shared" si="2"/>
        <v>0</v>
      </c>
      <c r="AP7" s="412">
        <f t="shared" si="2"/>
        <v>0</v>
      </c>
      <c r="AQ7" s="412">
        <f t="shared" si="2"/>
        <v>0</v>
      </c>
      <c r="AR7" s="412">
        <f t="shared" si="2"/>
        <v>0</v>
      </c>
      <c r="AS7" s="412">
        <f t="shared" si="2"/>
        <v>0</v>
      </c>
      <c r="AT7" s="412">
        <f t="shared" si="2"/>
        <v>0</v>
      </c>
      <c r="AU7" s="412">
        <f t="shared" si="2"/>
        <v>0</v>
      </c>
      <c r="AV7" s="412">
        <f t="shared" si="2"/>
        <v>0</v>
      </c>
      <c r="AW7" s="412">
        <f t="shared" si="2"/>
        <v>0</v>
      </c>
      <c r="AX7" s="412">
        <f t="shared" si="2"/>
        <v>0</v>
      </c>
      <c r="AY7" s="412">
        <f t="shared" si="2"/>
        <v>0</v>
      </c>
      <c r="AZ7" s="412">
        <f t="shared" si="2"/>
        <v>0</v>
      </c>
      <c r="BA7" s="412">
        <f t="shared" si="2"/>
        <v>0</v>
      </c>
      <c r="BB7" s="412">
        <f t="shared" si="2"/>
        <v>0</v>
      </c>
    </row>
    <row r="8" spans="1:57" s="218" customFormat="1" ht="18" customHeight="1" x14ac:dyDescent="0.25">
      <c r="A8" s="229"/>
      <c r="B8" s="233" t="s">
        <v>417</v>
      </c>
      <c r="C8" s="452"/>
      <c r="D8" s="227"/>
      <c r="E8" s="227"/>
      <c r="F8" s="193">
        <f t="shared" ref="F8:F11" si="3">D8+E8</f>
        <v>0</v>
      </c>
      <c r="G8" s="439"/>
      <c r="H8" s="440"/>
      <c r="I8" s="439"/>
      <c r="J8" s="439"/>
      <c r="K8" s="439"/>
      <c r="L8" s="439"/>
      <c r="M8" s="439"/>
      <c r="N8" s="439"/>
      <c r="O8" s="439"/>
      <c r="P8" s="439"/>
      <c r="Q8" s="439"/>
      <c r="R8" s="441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23">
        <f t="shared" si="0"/>
        <v>0</v>
      </c>
    </row>
    <row r="9" spans="1:57" s="218" customFormat="1" ht="18" customHeight="1" x14ac:dyDescent="0.25">
      <c r="A9" s="229"/>
      <c r="B9" s="233" t="s">
        <v>418</v>
      </c>
      <c r="C9" s="452"/>
      <c r="D9" s="227"/>
      <c r="E9" s="227"/>
      <c r="F9" s="193">
        <f t="shared" si="3"/>
        <v>0</v>
      </c>
      <c r="G9" s="439"/>
      <c r="H9" s="440"/>
      <c r="I9" s="439"/>
      <c r="J9" s="439"/>
      <c r="K9" s="439"/>
      <c r="L9" s="439"/>
      <c r="M9" s="439"/>
      <c r="N9" s="439"/>
      <c r="O9" s="439"/>
      <c r="P9" s="439"/>
      <c r="Q9" s="439"/>
      <c r="R9" s="441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39"/>
      <c r="AM9" s="439"/>
      <c r="AN9" s="439"/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  <c r="AZ9" s="439"/>
      <c r="BA9" s="439"/>
      <c r="BB9" s="423">
        <f t="shared" si="0"/>
        <v>0</v>
      </c>
    </row>
    <row r="10" spans="1:57" s="218" customFormat="1" ht="18" customHeight="1" x14ac:dyDescent="0.25">
      <c r="A10" s="229"/>
      <c r="B10" s="229"/>
      <c r="C10" s="452"/>
      <c r="D10" s="227"/>
      <c r="E10" s="227"/>
      <c r="F10" s="193">
        <f>D10+E10</f>
        <v>0</v>
      </c>
      <c r="G10" s="439"/>
      <c r="H10" s="440"/>
      <c r="I10" s="439"/>
      <c r="J10" s="439"/>
      <c r="K10" s="439"/>
      <c r="L10" s="439"/>
      <c r="M10" s="439"/>
      <c r="N10" s="439"/>
      <c r="O10" s="439"/>
      <c r="P10" s="439"/>
      <c r="Q10" s="439"/>
      <c r="R10" s="441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39"/>
      <c r="BB10" s="423">
        <f t="shared" si="0"/>
        <v>0</v>
      </c>
    </row>
    <row r="11" spans="1:57" s="218" customFormat="1" ht="18" customHeight="1" x14ac:dyDescent="0.25">
      <c r="A11" s="229"/>
      <c r="B11" s="233"/>
      <c r="C11" s="452"/>
      <c r="D11" s="227"/>
      <c r="E11" s="227"/>
      <c r="F11" s="193">
        <f t="shared" si="3"/>
        <v>0</v>
      </c>
      <c r="G11" s="439"/>
      <c r="H11" s="440"/>
      <c r="I11" s="439"/>
      <c r="J11" s="439"/>
      <c r="K11" s="439"/>
      <c r="L11" s="439"/>
      <c r="M11" s="439"/>
      <c r="N11" s="439"/>
      <c r="O11" s="439"/>
      <c r="P11" s="439"/>
      <c r="Q11" s="439"/>
      <c r="R11" s="441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  <c r="AZ11" s="439"/>
      <c r="BA11" s="439"/>
      <c r="BB11" s="423">
        <f t="shared" si="0"/>
        <v>0</v>
      </c>
    </row>
    <row r="12" spans="1:57" s="376" customFormat="1" ht="23.25" customHeight="1" x14ac:dyDescent="0.25">
      <c r="A12" s="343">
        <v>1</v>
      </c>
      <c r="B12" s="335" t="s">
        <v>517</v>
      </c>
      <c r="C12" s="228"/>
      <c r="D12" s="333"/>
      <c r="E12" s="226"/>
      <c r="F12" s="193">
        <f>D12+E12</f>
        <v>0</v>
      </c>
      <c r="G12" s="442"/>
      <c r="H12" s="443"/>
      <c r="I12" s="443"/>
      <c r="J12" s="443"/>
      <c r="K12" s="443"/>
      <c r="L12" s="443"/>
      <c r="M12" s="443"/>
      <c r="N12" s="444"/>
      <c r="O12" s="443"/>
      <c r="P12" s="443"/>
      <c r="Q12" s="443"/>
      <c r="R12" s="445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5"/>
      <c r="AG12" s="445"/>
      <c r="AH12" s="445"/>
      <c r="AI12" s="445"/>
      <c r="AJ12" s="445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5"/>
      <c r="AZ12" s="445"/>
      <c r="BA12" s="445"/>
      <c r="BB12" s="423">
        <f t="shared" ref="BB12:BB97" si="4">SUM(G12:BA12)</f>
        <v>0</v>
      </c>
      <c r="BC12" s="163"/>
      <c r="BD12" s="188"/>
    </row>
    <row r="13" spans="1:57" ht="18" customHeight="1" x14ac:dyDescent="0.25">
      <c r="A13" s="343">
        <v>2</v>
      </c>
      <c r="B13" s="229" t="s">
        <v>451</v>
      </c>
      <c r="C13" s="226"/>
      <c r="D13" s="333"/>
      <c r="E13" s="226"/>
      <c r="F13" s="193">
        <f t="shared" ref="F13:F93" si="5">D13+E13</f>
        <v>0</v>
      </c>
      <c r="G13" s="442"/>
      <c r="H13" s="443"/>
      <c r="I13" s="443"/>
      <c r="J13" s="443"/>
      <c r="K13" s="443"/>
      <c r="L13" s="443"/>
      <c r="M13" s="443"/>
      <c r="N13" s="445"/>
      <c r="O13" s="443"/>
      <c r="P13" s="443"/>
      <c r="Q13" s="443"/>
      <c r="R13" s="445"/>
      <c r="S13" s="443"/>
      <c r="T13" s="443"/>
      <c r="U13" s="445"/>
      <c r="V13" s="445"/>
      <c r="W13" s="445"/>
      <c r="X13" s="445"/>
      <c r="Y13" s="445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5"/>
      <c r="AZ13" s="445"/>
      <c r="BA13" s="445"/>
      <c r="BB13" s="423">
        <f t="shared" si="4"/>
        <v>0</v>
      </c>
      <c r="BC13" s="163"/>
    </row>
    <row r="14" spans="1:57" ht="18" customHeight="1" x14ac:dyDescent="0.25">
      <c r="A14" s="343">
        <v>3</v>
      </c>
      <c r="B14" s="344" t="s">
        <v>466</v>
      </c>
      <c r="C14" s="345"/>
      <c r="D14" s="380"/>
      <c r="E14" s="346"/>
      <c r="F14" s="193">
        <f t="shared" si="5"/>
        <v>0</v>
      </c>
      <c r="G14" s="442"/>
      <c r="H14" s="445"/>
      <c r="I14" s="445"/>
      <c r="J14" s="445"/>
      <c r="K14" s="443"/>
      <c r="L14" s="443"/>
      <c r="M14" s="443"/>
      <c r="N14" s="443"/>
      <c r="O14" s="443"/>
      <c r="P14" s="443"/>
      <c r="Q14" s="443"/>
      <c r="R14" s="445"/>
      <c r="S14" s="443"/>
      <c r="T14" s="443"/>
      <c r="U14" s="445"/>
      <c r="V14" s="443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5"/>
      <c r="AZ14" s="445"/>
      <c r="BA14" s="445"/>
      <c r="BB14" s="423">
        <f t="shared" si="4"/>
        <v>0</v>
      </c>
      <c r="BC14" s="163"/>
    </row>
    <row r="15" spans="1:57" ht="18" customHeight="1" x14ac:dyDescent="0.25">
      <c r="A15" s="343">
        <v>4</v>
      </c>
      <c r="B15" s="229" t="s">
        <v>461</v>
      </c>
      <c r="C15" s="225"/>
      <c r="D15" s="333"/>
      <c r="E15" s="226"/>
      <c r="F15" s="193">
        <f t="shared" si="5"/>
        <v>0</v>
      </c>
      <c r="G15" s="442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5"/>
      <c r="S15" s="443"/>
      <c r="T15" s="443"/>
      <c r="U15" s="445"/>
      <c r="V15" s="443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5"/>
      <c r="AZ15" s="445"/>
      <c r="BA15" s="445"/>
      <c r="BB15" s="423">
        <f t="shared" si="4"/>
        <v>0</v>
      </c>
      <c r="BC15" s="163"/>
    </row>
    <row r="16" spans="1:57" ht="18" customHeight="1" x14ac:dyDescent="0.25">
      <c r="A16" s="343">
        <v>5</v>
      </c>
      <c r="B16" s="229" t="s">
        <v>444</v>
      </c>
      <c r="C16" s="225"/>
      <c r="D16" s="333"/>
      <c r="E16" s="226"/>
      <c r="F16" s="193">
        <f t="shared" si="5"/>
        <v>0</v>
      </c>
      <c r="G16" s="442"/>
      <c r="H16" s="443"/>
      <c r="I16" s="443"/>
      <c r="J16" s="443"/>
      <c r="K16" s="443"/>
      <c r="L16" s="443"/>
      <c r="M16" s="443"/>
      <c r="N16" s="445"/>
      <c r="O16" s="445"/>
      <c r="P16" s="445"/>
      <c r="Q16" s="443"/>
      <c r="R16" s="445"/>
      <c r="S16" s="443"/>
      <c r="T16" s="443"/>
      <c r="U16" s="445"/>
      <c r="V16" s="443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3"/>
      <c r="AO16" s="443"/>
      <c r="AP16" s="443"/>
      <c r="AQ16" s="443"/>
      <c r="AR16" s="443"/>
      <c r="AS16" s="443"/>
      <c r="AT16" s="443"/>
      <c r="AU16" s="443"/>
      <c r="AV16" s="443"/>
      <c r="AW16" s="443"/>
      <c r="AX16" s="443"/>
      <c r="AY16" s="445"/>
      <c r="AZ16" s="445"/>
      <c r="BA16" s="445"/>
      <c r="BB16" s="423">
        <f t="shared" si="4"/>
        <v>0</v>
      </c>
      <c r="BC16" s="163"/>
      <c r="BE16" s="188"/>
    </row>
    <row r="17" spans="1:55" s="197" customFormat="1" ht="18" customHeight="1" x14ac:dyDescent="0.25">
      <c r="A17" s="343">
        <v>6</v>
      </c>
      <c r="B17" s="229" t="s">
        <v>462</v>
      </c>
      <c r="C17" s="225"/>
      <c r="D17" s="333"/>
      <c r="E17" s="226"/>
      <c r="F17" s="193">
        <f t="shared" si="5"/>
        <v>0</v>
      </c>
      <c r="G17" s="442"/>
      <c r="H17" s="443"/>
      <c r="I17" s="443"/>
      <c r="J17" s="443"/>
      <c r="K17" s="443"/>
      <c r="L17" s="443"/>
      <c r="M17" s="443"/>
      <c r="N17" s="445"/>
      <c r="O17" s="445"/>
      <c r="P17" s="445"/>
      <c r="Q17" s="443"/>
      <c r="R17" s="445"/>
      <c r="S17" s="443"/>
      <c r="T17" s="443"/>
      <c r="U17" s="445"/>
      <c r="V17" s="443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3"/>
      <c r="AO17" s="443"/>
      <c r="AP17" s="443"/>
      <c r="AQ17" s="443"/>
      <c r="AR17" s="443"/>
      <c r="AS17" s="443"/>
      <c r="AT17" s="443"/>
      <c r="AU17" s="443"/>
      <c r="AV17" s="443"/>
      <c r="AW17" s="443"/>
      <c r="AX17" s="443"/>
      <c r="AY17" s="445"/>
      <c r="AZ17" s="445"/>
      <c r="BA17" s="445"/>
      <c r="BB17" s="423">
        <f t="shared" si="4"/>
        <v>0</v>
      </c>
      <c r="BC17" s="163"/>
    </row>
    <row r="18" spans="1:55" ht="18" customHeight="1" x14ac:dyDescent="0.25">
      <c r="A18" s="343">
        <v>7</v>
      </c>
      <c r="B18" s="229" t="s">
        <v>456</v>
      </c>
      <c r="C18" s="225"/>
      <c r="D18" s="333"/>
      <c r="E18" s="226"/>
      <c r="F18" s="193">
        <f t="shared" si="5"/>
        <v>0</v>
      </c>
      <c r="G18" s="442"/>
      <c r="H18" s="443"/>
      <c r="I18" s="443"/>
      <c r="J18" s="443"/>
      <c r="K18" s="443"/>
      <c r="L18" s="443"/>
      <c r="M18" s="443"/>
      <c r="N18" s="445"/>
      <c r="O18" s="445"/>
      <c r="P18" s="445"/>
      <c r="Q18" s="443"/>
      <c r="R18" s="445"/>
      <c r="S18" s="443"/>
      <c r="T18" s="443"/>
      <c r="U18" s="445"/>
      <c r="V18" s="443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3"/>
      <c r="AO18" s="443"/>
      <c r="AP18" s="443"/>
      <c r="AQ18" s="443"/>
      <c r="AR18" s="443"/>
      <c r="AS18" s="443"/>
      <c r="AT18" s="443"/>
      <c r="AU18" s="443"/>
      <c r="AV18" s="443"/>
      <c r="AW18" s="443"/>
      <c r="AX18" s="443"/>
      <c r="AY18" s="445"/>
      <c r="AZ18" s="445"/>
      <c r="BA18" s="445"/>
      <c r="BB18" s="423">
        <f t="shared" si="4"/>
        <v>0</v>
      </c>
      <c r="BC18" s="163"/>
    </row>
    <row r="19" spans="1:55" ht="18" customHeight="1" x14ac:dyDescent="0.25">
      <c r="A19" s="343">
        <v>8</v>
      </c>
      <c r="B19" s="229" t="s">
        <v>435</v>
      </c>
      <c r="C19" s="226"/>
      <c r="D19" s="333"/>
      <c r="E19" s="226"/>
      <c r="F19" s="193">
        <f t="shared" si="5"/>
        <v>0</v>
      </c>
      <c r="G19" s="442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5"/>
      <c r="S19" s="443"/>
      <c r="T19" s="443"/>
      <c r="U19" s="445"/>
      <c r="V19" s="443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  <c r="AI19" s="445"/>
      <c r="AJ19" s="445"/>
      <c r="AK19" s="445"/>
      <c r="AL19" s="445"/>
      <c r="AM19" s="445"/>
      <c r="AN19" s="443"/>
      <c r="AO19" s="443"/>
      <c r="AP19" s="443"/>
      <c r="AQ19" s="443"/>
      <c r="AR19" s="443"/>
      <c r="AS19" s="443"/>
      <c r="AT19" s="443"/>
      <c r="AU19" s="443"/>
      <c r="AV19" s="443"/>
      <c r="AW19" s="443"/>
      <c r="AX19" s="443"/>
      <c r="AY19" s="445"/>
      <c r="AZ19" s="445"/>
      <c r="BA19" s="445"/>
      <c r="BB19" s="423">
        <f t="shared" si="4"/>
        <v>0</v>
      </c>
      <c r="BC19" s="163"/>
    </row>
    <row r="20" spans="1:55" ht="18" customHeight="1" x14ac:dyDescent="0.25">
      <c r="A20" s="343">
        <v>9</v>
      </c>
      <c r="B20" s="229" t="s">
        <v>463</v>
      </c>
      <c r="C20" s="226"/>
      <c r="D20" s="333"/>
      <c r="E20" s="226"/>
      <c r="F20" s="193">
        <f t="shared" si="5"/>
        <v>0</v>
      </c>
      <c r="G20" s="442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5"/>
      <c r="S20" s="443"/>
      <c r="T20" s="443"/>
      <c r="U20" s="445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5"/>
      <c r="AJ20" s="443"/>
      <c r="AK20" s="443"/>
      <c r="AL20" s="443"/>
      <c r="AM20" s="443"/>
      <c r="AN20" s="443"/>
      <c r="AO20" s="443"/>
      <c r="AP20" s="443"/>
      <c r="AQ20" s="443"/>
      <c r="AR20" s="443"/>
      <c r="AS20" s="443"/>
      <c r="AT20" s="443"/>
      <c r="AU20" s="443"/>
      <c r="AV20" s="443"/>
      <c r="AW20" s="443"/>
      <c r="AX20" s="443"/>
      <c r="AY20" s="445"/>
      <c r="AZ20" s="443"/>
      <c r="BA20" s="443"/>
      <c r="BB20" s="423">
        <f t="shared" si="4"/>
        <v>0</v>
      </c>
      <c r="BC20" s="86"/>
    </row>
    <row r="21" spans="1:55" s="337" customFormat="1" ht="18" customHeight="1" x14ac:dyDescent="0.25">
      <c r="A21" s="343">
        <v>10</v>
      </c>
      <c r="B21" s="229" t="s">
        <v>465</v>
      </c>
      <c r="C21" s="226"/>
      <c r="D21" s="333"/>
      <c r="E21" s="226"/>
      <c r="F21" s="193">
        <f t="shared" si="5"/>
        <v>0</v>
      </c>
      <c r="G21" s="442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5"/>
      <c r="S21" s="443"/>
      <c r="T21" s="443"/>
      <c r="U21" s="445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5"/>
      <c r="AH21" s="443"/>
      <c r="AI21" s="445"/>
      <c r="AJ21" s="443"/>
      <c r="AK21" s="443"/>
      <c r="AL21" s="443"/>
      <c r="AM21" s="443"/>
      <c r="AN21" s="443"/>
      <c r="AO21" s="443"/>
      <c r="AP21" s="443"/>
      <c r="AQ21" s="443"/>
      <c r="AR21" s="443"/>
      <c r="AS21" s="443"/>
      <c r="AT21" s="443"/>
      <c r="AU21" s="443"/>
      <c r="AV21" s="443"/>
      <c r="AW21" s="443"/>
      <c r="AX21" s="443"/>
      <c r="AY21" s="445"/>
      <c r="AZ21" s="443"/>
      <c r="BA21" s="443"/>
      <c r="BB21" s="423">
        <f t="shared" si="4"/>
        <v>0</v>
      </c>
      <c r="BC21" s="86"/>
    </row>
    <row r="22" spans="1:55" ht="18" customHeight="1" x14ac:dyDescent="0.25">
      <c r="A22" s="343">
        <v>11</v>
      </c>
      <c r="B22" s="229" t="s">
        <v>460</v>
      </c>
      <c r="C22" s="225"/>
      <c r="D22" s="333"/>
      <c r="E22" s="226"/>
      <c r="F22" s="193">
        <f t="shared" si="5"/>
        <v>0</v>
      </c>
      <c r="G22" s="442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5"/>
      <c r="S22" s="443"/>
      <c r="T22" s="443"/>
      <c r="U22" s="445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5"/>
      <c r="AH22" s="443"/>
      <c r="AI22" s="443"/>
      <c r="AJ22" s="443"/>
      <c r="AK22" s="443"/>
      <c r="AL22" s="443"/>
      <c r="AM22" s="443"/>
      <c r="AN22" s="443"/>
      <c r="AO22" s="443"/>
      <c r="AP22" s="443"/>
      <c r="AQ22" s="443"/>
      <c r="AR22" s="443"/>
      <c r="AS22" s="443"/>
      <c r="AT22" s="443"/>
      <c r="AU22" s="443"/>
      <c r="AV22" s="443"/>
      <c r="AW22" s="443"/>
      <c r="AX22" s="443"/>
      <c r="AY22" s="443"/>
      <c r="AZ22" s="443"/>
      <c r="BA22" s="443"/>
      <c r="BB22" s="423">
        <f t="shared" si="4"/>
        <v>0</v>
      </c>
      <c r="BC22" s="86"/>
    </row>
    <row r="23" spans="1:55" s="337" customFormat="1" ht="18" customHeight="1" x14ac:dyDescent="0.25">
      <c r="A23" s="343">
        <v>12</v>
      </c>
      <c r="B23" s="229" t="s">
        <v>459</v>
      </c>
      <c r="C23" s="225"/>
      <c r="D23" s="333"/>
      <c r="E23" s="226"/>
      <c r="F23" s="193">
        <f t="shared" si="5"/>
        <v>0</v>
      </c>
      <c r="G23" s="442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5"/>
      <c r="S23" s="443"/>
      <c r="T23" s="443"/>
      <c r="U23" s="445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5"/>
      <c r="AH23" s="443"/>
      <c r="AI23" s="443"/>
      <c r="AJ23" s="443"/>
      <c r="AK23" s="443"/>
      <c r="AL23" s="443"/>
      <c r="AM23" s="443"/>
      <c r="AN23" s="443"/>
      <c r="AO23" s="443"/>
      <c r="AP23" s="443"/>
      <c r="AQ23" s="443"/>
      <c r="AR23" s="443"/>
      <c r="AS23" s="443"/>
      <c r="AT23" s="443"/>
      <c r="AU23" s="443"/>
      <c r="AV23" s="443"/>
      <c r="AW23" s="443"/>
      <c r="AX23" s="443"/>
      <c r="AY23" s="443"/>
      <c r="AZ23" s="443"/>
      <c r="BA23" s="443"/>
      <c r="BB23" s="423">
        <f t="shared" si="4"/>
        <v>0</v>
      </c>
      <c r="BC23" s="86"/>
    </row>
    <row r="24" spans="1:55" s="337" customFormat="1" ht="18" customHeight="1" x14ac:dyDescent="0.25">
      <c r="A24" s="343">
        <v>13</v>
      </c>
      <c r="B24" s="229" t="s">
        <v>467</v>
      </c>
      <c r="C24" s="225"/>
      <c r="D24" s="333"/>
      <c r="E24" s="226"/>
      <c r="F24" s="193">
        <f t="shared" si="5"/>
        <v>0</v>
      </c>
      <c r="G24" s="442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5"/>
      <c r="S24" s="443"/>
      <c r="T24" s="443"/>
      <c r="U24" s="445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5"/>
      <c r="AH24" s="443"/>
      <c r="AI24" s="443"/>
      <c r="AJ24" s="443"/>
      <c r="AK24" s="443"/>
      <c r="AL24" s="443"/>
      <c r="AM24" s="443"/>
      <c r="AN24" s="443"/>
      <c r="AO24" s="443"/>
      <c r="AP24" s="443"/>
      <c r="AQ24" s="443"/>
      <c r="AR24" s="443"/>
      <c r="AS24" s="443"/>
      <c r="AT24" s="443"/>
      <c r="AU24" s="443"/>
      <c r="AV24" s="443"/>
      <c r="AW24" s="443"/>
      <c r="AX24" s="443"/>
      <c r="AY24" s="443"/>
      <c r="AZ24" s="443"/>
      <c r="BA24" s="443"/>
      <c r="BB24" s="423">
        <f t="shared" si="4"/>
        <v>0</v>
      </c>
      <c r="BC24" s="86"/>
    </row>
    <row r="25" spans="1:55" s="337" customFormat="1" ht="24" customHeight="1" x14ac:dyDescent="0.25">
      <c r="A25" s="343">
        <v>14</v>
      </c>
      <c r="B25" s="335" t="s">
        <v>464</v>
      </c>
      <c r="C25" s="225"/>
      <c r="D25" s="333"/>
      <c r="E25" s="226"/>
      <c r="F25" s="193">
        <f t="shared" si="5"/>
        <v>0</v>
      </c>
      <c r="G25" s="442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5"/>
      <c r="S25" s="443"/>
      <c r="T25" s="443"/>
      <c r="U25" s="445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5"/>
      <c r="AH25" s="443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/>
      <c r="AS25" s="443"/>
      <c r="AT25" s="443"/>
      <c r="AU25" s="443"/>
      <c r="AV25" s="443"/>
      <c r="AW25" s="443"/>
      <c r="AX25" s="443"/>
      <c r="AY25" s="443"/>
      <c r="AZ25" s="443"/>
      <c r="BA25" s="443"/>
      <c r="BB25" s="423">
        <f t="shared" si="4"/>
        <v>0</v>
      </c>
      <c r="BC25" s="86"/>
    </row>
    <row r="26" spans="1:55" s="337" customFormat="1" ht="19.5" customHeight="1" x14ac:dyDescent="0.25">
      <c r="A26" s="343">
        <v>15</v>
      </c>
      <c r="B26" s="335" t="s">
        <v>469</v>
      </c>
      <c r="C26" s="225"/>
      <c r="D26" s="333"/>
      <c r="E26" s="226"/>
      <c r="F26" s="193">
        <f t="shared" si="5"/>
        <v>0</v>
      </c>
      <c r="G26" s="442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5"/>
      <c r="S26" s="443"/>
      <c r="T26" s="443"/>
      <c r="U26" s="445"/>
      <c r="V26" s="443"/>
      <c r="W26" s="443"/>
      <c r="X26" s="443"/>
      <c r="Y26" s="443"/>
      <c r="Z26" s="443"/>
      <c r="AA26" s="443"/>
      <c r="AB26" s="443"/>
      <c r="AC26" s="445"/>
      <c r="AD26" s="443"/>
      <c r="AE26" s="443"/>
      <c r="AF26" s="443"/>
      <c r="AG26" s="445"/>
      <c r="AH26" s="443"/>
      <c r="AI26" s="443"/>
      <c r="AJ26" s="443"/>
      <c r="AK26" s="443"/>
      <c r="AL26" s="443"/>
      <c r="AM26" s="443"/>
      <c r="AN26" s="443"/>
      <c r="AO26" s="443"/>
      <c r="AP26" s="443"/>
      <c r="AQ26" s="443"/>
      <c r="AR26" s="443"/>
      <c r="AS26" s="443"/>
      <c r="AT26" s="443"/>
      <c r="AU26" s="443"/>
      <c r="AV26" s="443"/>
      <c r="AW26" s="443"/>
      <c r="AX26" s="443"/>
      <c r="AY26" s="443"/>
      <c r="AZ26" s="443"/>
      <c r="BA26" s="443"/>
      <c r="BB26" s="423">
        <f t="shared" si="4"/>
        <v>0</v>
      </c>
      <c r="BC26" s="86"/>
    </row>
    <row r="27" spans="1:55" ht="18" customHeight="1" x14ac:dyDescent="0.25">
      <c r="A27" s="343">
        <v>16</v>
      </c>
      <c r="B27" s="229" t="s">
        <v>477</v>
      </c>
      <c r="C27" s="225"/>
      <c r="D27" s="333"/>
      <c r="E27" s="226"/>
      <c r="F27" s="193">
        <f t="shared" si="5"/>
        <v>0</v>
      </c>
      <c r="G27" s="442"/>
      <c r="H27" s="445"/>
      <c r="I27" s="443"/>
      <c r="J27" s="443"/>
      <c r="K27" s="443"/>
      <c r="L27" s="443"/>
      <c r="M27" s="443"/>
      <c r="N27" s="445"/>
      <c r="O27" s="443"/>
      <c r="P27" s="443"/>
      <c r="Q27" s="443"/>
      <c r="R27" s="445"/>
      <c r="S27" s="443"/>
      <c r="T27" s="443"/>
      <c r="U27" s="445"/>
      <c r="V27" s="443"/>
      <c r="W27" s="443"/>
      <c r="X27" s="443"/>
      <c r="Y27" s="443"/>
      <c r="Z27" s="443"/>
      <c r="AA27" s="443"/>
      <c r="AB27" s="443"/>
      <c r="AC27" s="445"/>
      <c r="AD27" s="443"/>
      <c r="AE27" s="443"/>
      <c r="AF27" s="445"/>
      <c r="AG27" s="445"/>
      <c r="AH27" s="445"/>
      <c r="AI27" s="445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23">
        <f t="shared" si="4"/>
        <v>0</v>
      </c>
      <c r="BC27" s="86"/>
    </row>
    <row r="28" spans="1:55" s="191" customFormat="1" ht="24" customHeight="1" x14ac:dyDescent="0.25">
      <c r="A28" s="343">
        <v>17</v>
      </c>
      <c r="B28" s="335" t="s">
        <v>468</v>
      </c>
      <c r="C28" s="226"/>
      <c r="D28" s="333"/>
      <c r="E28" s="226"/>
      <c r="F28" s="193">
        <f t="shared" si="5"/>
        <v>0</v>
      </c>
      <c r="G28" s="442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3"/>
      <c r="AJ28" s="443"/>
      <c r="AK28" s="443"/>
      <c r="AL28" s="443"/>
      <c r="AM28" s="443"/>
      <c r="AN28" s="443"/>
      <c r="AO28" s="443"/>
      <c r="AP28" s="443"/>
      <c r="AQ28" s="443"/>
      <c r="AR28" s="445"/>
      <c r="AS28" s="443"/>
      <c r="AT28" s="443"/>
      <c r="AU28" s="443"/>
      <c r="AV28" s="443"/>
      <c r="AW28" s="443"/>
      <c r="AX28" s="443"/>
      <c r="AY28" s="443"/>
      <c r="AZ28" s="443"/>
      <c r="BA28" s="443"/>
      <c r="BB28" s="423">
        <f t="shared" si="4"/>
        <v>0</v>
      </c>
      <c r="BC28" s="86"/>
    </row>
    <row r="29" spans="1:55" s="191" customFormat="1" ht="18" customHeight="1" x14ac:dyDescent="0.25">
      <c r="A29" s="343">
        <v>19</v>
      </c>
      <c r="B29" s="229" t="s">
        <v>452</v>
      </c>
      <c r="C29" s="226"/>
      <c r="D29" s="333"/>
      <c r="E29" s="226"/>
      <c r="F29" s="193">
        <f t="shared" si="5"/>
        <v>0</v>
      </c>
      <c r="G29" s="442"/>
      <c r="H29" s="443"/>
      <c r="I29" s="443"/>
      <c r="J29" s="443"/>
      <c r="K29" s="443"/>
      <c r="L29" s="443"/>
      <c r="M29" s="443"/>
      <c r="N29" s="443"/>
      <c r="O29" s="443"/>
      <c r="P29" s="445"/>
      <c r="Q29" s="443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3"/>
      <c r="AH29" s="443"/>
      <c r="AI29" s="443"/>
      <c r="AJ29" s="443"/>
      <c r="AK29" s="443"/>
      <c r="AL29" s="443"/>
      <c r="AM29" s="443"/>
      <c r="AN29" s="443"/>
      <c r="AO29" s="443"/>
      <c r="AP29" s="443"/>
      <c r="AQ29" s="443"/>
      <c r="AR29" s="443"/>
      <c r="AS29" s="443"/>
      <c r="AT29" s="443"/>
      <c r="AU29" s="443"/>
      <c r="AV29" s="443"/>
      <c r="AW29" s="443"/>
      <c r="AX29" s="443"/>
      <c r="AY29" s="443"/>
      <c r="AZ29" s="443"/>
      <c r="BA29" s="443"/>
      <c r="BB29" s="423">
        <f t="shared" si="4"/>
        <v>0</v>
      </c>
      <c r="BC29" s="86"/>
    </row>
    <row r="30" spans="1:55" s="405" customFormat="1" ht="18" customHeight="1" x14ac:dyDescent="0.25">
      <c r="A30" s="343"/>
      <c r="B30" s="229" t="s">
        <v>541</v>
      </c>
      <c r="C30" s="226"/>
      <c r="D30" s="333"/>
      <c r="E30" s="226"/>
      <c r="F30" s="193">
        <f t="shared" si="5"/>
        <v>0</v>
      </c>
      <c r="G30" s="442"/>
      <c r="H30" s="443"/>
      <c r="I30" s="443"/>
      <c r="J30" s="443"/>
      <c r="K30" s="443"/>
      <c r="L30" s="443"/>
      <c r="M30" s="443"/>
      <c r="N30" s="443"/>
      <c r="O30" s="443"/>
      <c r="P30" s="445"/>
      <c r="Q30" s="443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3"/>
      <c r="AH30" s="443"/>
      <c r="AI30" s="443"/>
      <c r="AJ30" s="443"/>
      <c r="AK30" s="443"/>
      <c r="AL30" s="443"/>
      <c r="AM30" s="443"/>
      <c r="AN30" s="443"/>
      <c r="AO30" s="443"/>
      <c r="AP30" s="443"/>
      <c r="AQ30" s="443"/>
      <c r="AR30" s="443"/>
      <c r="AS30" s="443"/>
      <c r="AT30" s="443"/>
      <c r="AU30" s="443"/>
      <c r="AV30" s="443"/>
      <c r="AW30" s="443"/>
      <c r="AX30" s="443"/>
      <c r="AY30" s="443"/>
      <c r="AZ30" s="443"/>
      <c r="BA30" s="443"/>
      <c r="BB30" s="423">
        <f t="shared" si="4"/>
        <v>0</v>
      </c>
      <c r="BC30" s="86"/>
    </row>
    <row r="31" spans="1:55" s="405" customFormat="1" ht="18" customHeight="1" x14ac:dyDescent="0.25">
      <c r="A31" s="343"/>
      <c r="B31" s="233" t="s">
        <v>419</v>
      </c>
      <c r="C31" s="226"/>
      <c r="D31" s="333"/>
      <c r="E31" s="226"/>
      <c r="F31" s="193">
        <f t="shared" si="5"/>
        <v>0</v>
      </c>
      <c r="G31" s="442"/>
      <c r="H31" s="443"/>
      <c r="I31" s="443"/>
      <c r="J31" s="443"/>
      <c r="K31" s="443"/>
      <c r="L31" s="443"/>
      <c r="M31" s="443"/>
      <c r="N31" s="443"/>
      <c r="O31" s="443"/>
      <c r="P31" s="445"/>
      <c r="Q31" s="443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  <c r="AG31" s="443"/>
      <c r="AH31" s="443"/>
      <c r="AI31" s="443"/>
      <c r="AJ31" s="443"/>
      <c r="AK31" s="443"/>
      <c r="AL31" s="443"/>
      <c r="AM31" s="443"/>
      <c r="AN31" s="443"/>
      <c r="AO31" s="443"/>
      <c r="AP31" s="443"/>
      <c r="AQ31" s="443"/>
      <c r="AR31" s="443"/>
      <c r="AS31" s="443"/>
      <c r="AT31" s="443"/>
      <c r="AU31" s="443"/>
      <c r="AV31" s="443"/>
      <c r="AW31" s="443"/>
      <c r="AX31" s="443"/>
      <c r="AY31" s="443"/>
      <c r="AZ31" s="443"/>
      <c r="BA31" s="443"/>
      <c r="BB31" s="423">
        <f t="shared" si="4"/>
        <v>0</v>
      </c>
      <c r="BC31" s="86"/>
    </row>
    <row r="32" spans="1:55" s="405" customFormat="1" ht="18" customHeight="1" x14ac:dyDescent="0.25">
      <c r="A32" s="343"/>
      <c r="B32" s="233" t="s">
        <v>420</v>
      </c>
      <c r="C32" s="226"/>
      <c r="D32" s="333"/>
      <c r="E32" s="226"/>
      <c r="F32" s="193">
        <f t="shared" si="5"/>
        <v>0</v>
      </c>
      <c r="G32" s="442"/>
      <c r="H32" s="443"/>
      <c r="I32" s="443"/>
      <c r="J32" s="443"/>
      <c r="K32" s="443"/>
      <c r="L32" s="443"/>
      <c r="M32" s="443"/>
      <c r="N32" s="443"/>
      <c r="O32" s="443"/>
      <c r="P32" s="445"/>
      <c r="Q32" s="443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3"/>
      <c r="AH32" s="443"/>
      <c r="AI32" s="443"/>
      <c r="AJ32" s="443"/>
      <c r="AK32" s="443"/>
      <c r="AL32" s="443"/>
      <c r="AM32" s="443"/>
      <c r="AN32" s="443"/>
      <c r="AO32" s="443"/>
      <c r="AP32" s="443"/>
      <c r="AQ32" s="443"/>
      <c r="AR32" s="443"/>
      <c r="AS32" s="443"/>
      <c r="AT32" s="443"/>
      <c r="AU32" s="443"/>
      <c r="AV32" s="443"/>
      <c r="AW32" s="443"/>
      <c r="AX32" s="443"/>
      <c r="AY32" s="443"/>
      <c r="AZ32" s="443"/>
      <c r="BA32" s="443"/>
      <c r="BB32" s="423">
        <f t="shared" si="4"/>
        <v>0</v>
      </c>
      <c r="BC32" s="86"/>
    </row>
    <row r="33" spans="1:55" s="405" customFormat="1" ht="18" customHeight="1" x14ac:dyDescent="0.25">
      <c r="A33" s="343"/>
      <c r="B33" s="233" t="s">
        <v>421</v>
      </c>
      <c r="C33" s="226"/>
      <c r="D33" s="333"/>
      <c r="E33" s="226"/>
      <c r="F33" s="193">
        <f t="shared" si="5"/>
        <v>0</v>
      </c>
      <c r="G33" s="442"/>
      <c r="H33" s="443"/>
      <c r="I33" s="443"/>
      <c r="J33" s="443"/>
      <c r="K33" s="443"/>
      <c r="L33" s="443"/>
      <c r="M33" s="443"/>
      <c r="N33" s="443"/>
      <c r="O33" s="443"/>
      <c r="P33" s="445"/>
      <c r="Q33" s="443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3"/>
      <c r="AH33" s="443"/>
      <c r="AI33" s="443"/>
      <c r="AJ33" s="443"/>
      <c r="AK33" s="443"/>
      <c r="AL33" s="443"/>
      <c r="AM33" s="443"/>
      <c r="AN33" s="443"/>
      <c r="AO33" s="443"/>
      <c r="AP33" s="443"/>
      <c r="AQ33" s="443"/>
      <c r="AR33" s="443"/>
      <c r="AS33" s="443"/>
      <c r="AT33" s="443"/>
      <c r="AU33" s="443"/>
      <c r="AV33" s="443"/>
      <c r="AW33" s="443"/>
      <c r="AX33" s="443"/>
      <c r="AY33" s="443"/>
      <c r="AZ33" s="443"/>
      <c r="BA33" s="443"/>
      <c r="BB33" s="423">
        <f t="shared" si="4"/>
        <v>0</v>
      </c>
      <c r="BC33" s="86"/>
    </row>
    <row r="34" spans="1:55" s="405" customFormat="1" ht="18" customHeight="1" x14ac:dyDescent="0.25">
      <c r="A34" s="343"/>
      <c r="B34" s="233" t="s">
        <v>422</v>
      </c>
      <c r="C34" s="226"/>
      <c r="D34" s="333"/>
      <c r="E34" s="226"/>
      <c r="F34" s="193">
        <f t="shared" si="5"/>
        <v>0</v>
      </c>
      <c r="G34" s="442"/>
      <c r="H34" s="443"/>
      <c r="I34" s="443"/>
      <c r="J34" s="443"/>
      <c r="K34" s="443"/>
      <c r="L34" s="443"/>
      <c r="M34" s="443"/>
      <c r="N34" s="443"/>
      <c r="O34" s="443"/>
      <c r="P34" s="445"/>
      <c r="Q34" s="443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443"/>
      <c r="AH34" s="443"/>
      <c r="AI34" s="443"/>
      <c r="AJ34" s="443"/>
      <c r="AK34" s="443"/>
      <c r="AL34" s="443"/>
      <c r="AM34" s="443"/>
      <c r="AN34" s="443"/>
      <c r="AO34" s="443"/>
      <c r="AP34" s="443"/>
      <c r="AQ34" s="443"/>
      <c r="AR34" s="443"/>
      <c r="AS34" s="443"/>
      <c r="AT34" s="443"/>
      <c r="AU34" s="443"/>
      <c r="AV34" s="443"/>
      <c r="AW34" s="443"/>
      <c r="AX34" s="443"/>
      <c r="AY34" s="443"/>
      <c r="AZ34" s="443"/>
      <c r="BA34" s="443"/>
      <c r="BB34" s="423">
        <f t="shared" si="4"/>
        <v>0</v>
      </c>
      <c r="BC34" s="86"/>
    </row>
    <row r="35" spans="1:55" s="405" customFormat="1" ht="18" customHeight="1" x14ac:dyDescent="0.25">
      <c r="A35" s="343"/>
      <c r="B35" s="233" t="s">
        <v>423</v>
      </c>
      <c r="C35" s="226"/>
      <c r="D35" s="333"/>
      <c r="E35" s="226"/>
      <c r="F35" s="193">
        <f t="shared" si="5"/>
        <v>0</v>
      </c>
      <c r="G35" s="442"/>
      <c r="H35" s="443"/>
      <c r="I35" s="443"/>
      <c r="J35" s="443"/>
      <c r="K35" s="443"/>
      <c r="L35" s="443"/>
      <c r="M35" s="443"/>
      <c r="N35" s="443"/>
      <c r="O35" s="443"/>
      <c r="P35" s="445"/>
      <c r="Q35" s="443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3"/>
      <c r="AH35" s="443"/>
      <c r="AI35" s="443"/>
      <c r="AJ35" s="443"/>
      <c r="AK35" s="443"/>
      <c r="AL35" s="443"/>
      <c r="AM35" s="443"/>
      <c r="AN35" s="443"/>
      <c r="AO35" s="443"/>
      <c r="AP35" s="443"/>
      <c r="AQ35" s="443"/>
      <c r="AR35" s="443"/>
      <c r="AS35" s="443"/>
      <c r="AT35" s="443"/>
      <c r="AU35" s="443"/>
      <c r="AV35" s="443"/>
      <c r="AW35" s="443"/>
      <c r="AX35" s="443"/>
      <c r="AY35" s="443"/>
      <c r="AZ35" s="443"/>
      <c r="BA35" s="443"/>
      <c r="BB35" s="423">
        <f t="shared" si="4"/>
        <v>0</v>
      </c>
      <c r="BC35" s="86"/>
    </row>
    <row r="36" spans="1:55" s="405" customFormat="1" ht="18" customHeight="1" x14ac:dyDescent="0.25">
      <c r="A36" s="343"/>
      <c r="B36" s="231" t="s">
        <v>540</v>
      </c>
      <c r="C36" s="226"/>
      <c r="D36" s="333"/>
      <c r="E36" s="226"/>
      <c r="F36" s="193">
        <f t="shared" si="5"/>
        <v>0</v>
      </c>
      <c r="G36" s="442"/>
      <c r="H36" s="443"/>
      <c r="I36" s="443"/>
      <c r="J36" s="443"/>
      <c r="K36" s="443"/>
      <c r="L36" s="443"/>
      <c r="M36" s="443"/>
      <c r="N36" s="443"/>
      <c r="O36" s="443"/>
      <c r="P36" s="445"/>
      <c r="Q36" s="443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3"/>
      <c r="AH36" s="443"/>
      <c r="AI36" s="443"/>
      <c r="AJ36" s="443"/>
      <c r="AK36" s="443"/>
      <c r="AL36" s="443"/>
      <c r="AM36" s="443"/>
      <c r="AN36" s="443"/>
      <c r="AO36" s="443"/>
      <c r="AP36" s="443"/>
      <c r="AQ36" s="443"/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23">
        <f t="shared" si="4"/>
        <v>0</v>
      </c>
      <c r="BC36" s="86"/>
    </row>
    <row r="37" spans="1:55" s="405" customFormat="1" ht="15" customHeight="1" x14ac:dyDescent="0.25">
      <c r="A37" s="343"/>
      <c r="B37" s="229"/>
      <c r="C37" s="226"/>
      <c r="D37" s="333"/>
      <c r="E37" s="226"/>
      <c r="F37" s="193"/>
      <c r="G37" s="442"/>
      <c r="H37" s="443"/>
      <c r="I37" s="443"/>
      <c r="J37" s="443"/>
      <c r="K37" s="443"/>
      <c r="L37" s="443"/>
      <c r="M37" s="443"/>
      <c r="N37" s="443"/>
      <c r="O37" s="443"/>
      <c r="P37" s="445"/>
      <c r="Q37" s="443"/>
      <c r="R37" s="445"/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43"/>
      <c r="AH37" s="443"/>
      <c r="AI37" s="443"/>
      <c r="AJ37" s="443"/>
      <c r="AK37" s="443"/>
      <c r="AL37" s="443"/>
      <c r="AM37" s="443"/>
      <c r="AN37" s="443"/>
      <c r="AO37" s="443"/>
      <c r="AP37" s="443"/>
      <c r="AQ37" s="443"/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23">
        <f t="shared" si="4"/>
        <v>0</v>
      </c>
      <c r="BC37" s="86"/>
    </row>
    <row r="38" spans="1:55" ht="18" customHeight="1" x14ac:dyDescent="0.25">
      <c r="A38" s="409"/>
      <c r="B38" s="410" t="s">
        <v>458</v>
      </c>
      <c r="C38" s="410"/>
      <c r="D38" s="413">
        <f>SUM(D39:D69)</f>
        <v>0</v>
      </c>
      <c r="E38" s="413">
        <f t="shared" ref="E38" si="6">SUM(E39:E69)</f>
        <v>0</v>
      </c>
      <c r="F38" s="413">
        <f>SUM(F39:F69)</f>
        <v>0</v>
      </c>
      <c r="G38" s="413">
        <f t="shared" ref="G38:BB38" si="7">SUM(G39:G69)</f>
        <v>0</v>
      </c>
      <c r="H38" s="413">
        <f t="shared" si="7"/>
        <v>0</v>
      </c>
      <c r="I38" s="413">
        <f t="shared" si="7"/>
        <v>0</v>
      </c>
      <c r="J38" s="413">
        <f t="shared" si="7"/>
        <v>0</v>
      </c>
      <c r="K38" s="413">
        <f t="shared" si="7"/>
        <v>0</v>
      </c>
      <c r="L38" s="413">
        <f t="shared" si="7"/>
        <v>0</v>
      </c>
      <c r="M38" s="413">
        <f t="shared" si="7"/>
        <v>0</v>
      </c>
      <c r="N38" s="413">
        <f t="shared" si="7"/>
        <v>0</v>
      </c>
      <c r="O38" s="413">
        <f t="shared" si="7"/>
        <v>0</v>
      </c>
      <c r="P38" s="413">
        <f t="shared" si="7"/>
        <v>0</v>
      </c>
      <c r="Q38" s="413">
        <f t="shared" si="7"/>
        <v>0</v>
      </c>
      <c r="R38" s="413">
        <f t="shared" si="7"/>
        <v>0</v>
      </c>
      <c r="S38" s="413">
        <f t="shared" si="7"/>
        <v>0</v>
      </c>
      <c r="T38" s="413">
        <f t="shared" si="7"/>
        <v>0</v>
      </c>
      <c r="U38" s="413">
        <f t="shared" si="7"/>
        <v>0</v>
      </c>
      <c r="V38" s="413">
        <f t="shared" si="7"/>
        <v>0</v>
      </c>
      <c r="W38" s="413">
        <f t="shared" si="7"/>
        <v>0</v>
      </c>
      <c r="X38" s="413">
        <f t="shared" si="7"/>
        <v>0</v>
      </c>
      <c r="Y38" s="413">
        <f t="shared" si="7"/>
        <v>0</v>
      </c>
      <c r="Z38" s="413">
        <f t="shared" si="7"/>
        <v>0</v>
      </c>
      <c r="AA38" s="413">
        <f t="shared" si="7"/>
        <v>0</v>
      </c>
      <c r="AB38" s="413">
        <f t="shared" si="7"/>
        <v>0</v>
      </c>
      <c r="AC38" s="413">
        <f t="shared" si="7"/>
        <v>0</v>
      </c>
      <c r="AD38" s="413">
        <f t="shared" si="7"/>
        <v>0</v>
      </c>
      <c r="AE38" s="413">
        <f t="shared" si="7"/>
        <v>0</v>
      </c>
      <c r="AF38" s="413">
        <f t="shared" si="7"/>
        <v>0</v>
      </c>
      <c r="AG38" s="413">
        <f t="shared" si="7"/>
        <v>0</v>
      </c>
      <c r="AH38" s="413">
        <f t="shared" si="7"/>
        <v>0</v>
      </c>
      <c r="AI38" s="413">
        <f t="shared" si="7"/>
        <v>0</v>
      </c>
      <c r="AJ38" s="413">
        <f t="shared" si="7"/>
        <v>0</v>
      </c>
      <c r="AK38" s="413">
        <f t="shared" si="7"/>
        <v>0</v>
      </c>
      <c r="AL38" s="413">
        <f t="shared" si="7"/>
        <v>0</v>
      </c>
      <c r="AM38" s="413">
        <f t="shared" si="7"/>
        <v>0</v>
      </c>
      <c r="AN38" s="413">
        <f t="shared" si="7"/>
        <v>0</v>
      </c>
      <c r="AO38" s="413">
        <f t="shared" si="7"/>
        <v>0</v>
      </c>
      <c r="AP38" s="413">
        <f t="shared" si="7"/>
        <v>0</v>
      </c>
      <c r="AQ38" s="413">
        <f t="shared" si="7"/>
        <v>0</v>
      </c>
      <c r="AR38" s="413">
        <f t="shared" si="7"/>
        <v>0</v>
      </c>
      <c r="AS38" s="413">
        <f t="shared" si="7"/>
        <v>0</v>
      </c>
      <c r="AT38" s="413">
        <f t="shared" si="7"/>
        <v>0</v>
      </c>
      <c r="AU38" s="413">
        <f t="shared" si="7"/>
        <v>0</v>
      </c>
      <c r="AV38" s="413">
        <f t="shared" si="7"/>
        <v>0</v>
      </c>
      <c r="AW38" s="413">
        <f t="shared" si="7"/>
        <v>0</v>
      </c>
      <c r="AX38" s="413">
        <f t="shared" si="7"/>
        <v>0</v>
      </c>
      <c r="AY38" s="413">
        <f t="shared" si="7"/>
        <v>0</v>
      </c>
      <c r="AZ38" s="413">
        <f t="shared" si="7"/>
        <v>0</v>
      </c>
      <c r="BA38" s="413">
        <f t="shared" si="7"/>
        <v>0</v>
      </c>
      <c r="BB38" s="413">
        <f t="shared" si="7"/>
        <v>0</v>
      </c>
      <c r="BC38" s="86"/>
    </row>
    <row r="39" spans="1:55" ht="15" customHeight="1" x14ac:dyDescent="0.25">
      <c r="A39" s="342"/>
      <c r="B39" s="233" t="s">
        <v>417</v>
      </c>
      <c r="C39" s="350"/>
      <c r="D39" s="379"/>
      <c r="E39" s="333"/>
      <c r="F39" s="193">
        <f t="shared" ref="F39:F42" si="8">D39+E39</f>
        <v>0</v>
      </c>
      <c r="G39" s="442"/>
      <c r="H39" s="439"/>
      <c r="I39" s="439"/>
      <c r="J39" s="439"/>
      <c r="K39" s="439"/>
      <c r="L39" s="439"/>
      <c r="M39" s="445"/>
      <c r="N39" s="443"/>
      <c r="O39" s="443"/>
      <c r="P39" s="443"/>
      <c r="Q39" s="443"/>
      <c r="R39" s="445"/>
      <c r="S39" s="445"/>
      <c r="T39" s="445"/>
      <c r="U39" s="445"/>
      <c r="V39" s="439"/>
      <c r="W39" s="439"/>
      <c r="X39" s="441"/>
      <c r="Y39" s="439"/>
      <c r="Z39" s="439"/>
      <c r="AA39" s="439"/>
      <c r="AB39" s="439"/>
      <c r="AC39" s="439"/>
      <c r="AD39" s="439"/>
      <c r="AE39" s="439"/>
      <c r="AF39" s="443"/>
      <c r="AG39" s="443"/>
      <c r="AH39" s="445"/>
      <c r="AI39" s="443"/>
      <c r="AJ39" s="443"/>
      <c r="AK39" s="443"/>
      <c r="AL39" s="443"/>
      <c r="AM39" s="443"/>
      <c r="AN39" s="443"/>
      <c r="AO39" s="443"/>
      <c r="AP39" s="443"/>
      <c r="AQ39" s="443"/>
      <c r="AR39" s="443"/>
      <c r="AS39" s="443"/>
      <c r="AT39" s="443"/>
      <c r="AU39" s="443"/>
      <c r="AV39" s="445"/>
      <c r="AW39" s="443"/>
      <c r="AX39" s="439"/>
      <c r="AY39" s="439"/>
      <c r="AZ39" s="439"/>
      <c r="BA39" s="439"/>
      <c r="BB39" s="423">
        <f t="shared" si="4"/>
        <v>0</v>
      </c>
      <c r="BC39" s="86"/>
    </row>
    <row r="40" spans="1:55" s="405" customFormat="1" ht="15" customHeight="1" x14ac:dyDescent="0.25">
      <c r="A40" s="342"/>
      <c r="B40" s="233" t="s">
        <v>418</v>
      </c>
      <c r="C40" s="350"/>
      <c r="D40" s="379"/>
      <c r="E40" s="333"/>
      <c r="F40" s="193">
        <f t="shared" si="8"/>
        <v>0</v>
      </c>
      <c r="G40" s="442"/>
      <c r="H40" s="439"/>
      <c r="I40" s="439"/>
      <c r="J40" s="439"/>
      <c r="K40" s="439"/>
      <c r="L40" s="439"/>
      <c r="M40" s="445"/>
      <c r="N40" s="443"/>
      <c r="O40" s="443"/>
      <c r="P40" s="443"/>
      <c r="Q40" s="443"/>
      <c r="R40" s="445"/>
      <c r="S40" s="445"/>
      <c r="T40" s="445"/>
      <c r="U40" s="445"/>
      <c r="V40" s="439"/>
      <c r="W40" s="439"/>
      <c r="X40" s="441"/>
      <c r="Y40" s="439"/>
      <c r="Z40" s="439"/>
      <c r="AA40" s="439"/>
      <c r="AB40" s="439"/>
      <c r="AC40" s="439"/>
      <c r="AD40" s="439"/>
      <c r="AE40" s="439"/>
      <c r="AF40" s="443"/>
      <c r="AG40" s="443"/>
      <c r="AH40" s="445"/>
      <c r="AI40" s="443"/>
      <c r="AJ40" s="443"/>
      <c r="AK40" s="443"/>
      <c r="AL40" s="443"/>
      <c r="AM40" s="443"/>
      <c r="AN40" s="443"/>
      <c r="AO40" s="443"/>
      <c r="AP40" s="443"/>
      <c r="AQ40" s="443"/>
      <c r="AR40" s="443"/>
      <c r="AS40" s="443"/>
      <c r="AT40" s="443"/>
      <c r="AU40" s="443"/>
      <c r="AV40" s="445"/>
      <c r="AW40" s="443"/>
      <c r="AX40" s="439"/>
      <c r="AY40" s="439"/>
      <c r="AZ40" s="439"/>
      <c r="BA40" s="439"/>
      <c r="BB40" s="423">
        <f t="shared" si="4"/>
        <v>0</v>
      </c>
      <c r="BC40" s="86"/>
    </row>
    <row r="41" spans="1:55" s="405" customFormat="1" ht="15" customHeight="1" x14ac:dyDescent="0.25">
      <c r="A41" s="342"/>
      <c r="B41" s="229"/>
      <c r="C41" s="350"/>
      <c r="D41" s="379"/>
      <c r="E41" s="333"/>
      <c r="F41" s="193">
        <f t="shared" si="8"/>
        <v>0</v>
      </c>
      <c r="G41" s="442"/>
      <c r="H41" s="439"/>
      <c r="I41" s="439"/>
      <c r="J41" s="439"/>
      <c r="K41" s="439"/>
      <c r="L41" s="439"/>
      <c r="M41" s="445"/>
      <c r="N41" s="443"/>
      <c r="O41" s="443"/>
      <c r="P41" s="443"/>
      <c r="Q41" s="443"/>
      <c r="R41" s="445"/>
      <c r="S41" s="445"/>
      <c r="T41" s="445"/>
      <c r="U41" s="445"/>
      <c r="V41" s="439"/>
      <c r="W41" s="439"/>
      <c r="X41" s="441"/>
      <c r="Y41" s="439"/>
      <c r="Z41" s="439"/>
      <c r="AA41" s="439"/>
      <c r="AB41" s="439"/>
      <c r="AC41" s="439"/>
      <c r="AD41" s="439"/>
      <c r="AE41" s="439"/>
      <c r="AF41" s="443"/>
      <c r="AG41" s="443"/>
      <c r="AH41" s="445"/>
      <c r="AI41" s="443"/>
      <c r="AJ41" s="443"/>
      <c r="AK41" s="443"/>
      <c r="AL41" s="443"/>
      <c r="AM41" s="443"/>
      <c r="AN41" s="443"/>
      <c r="AO41" s="443"/>
      <c r="AP41" s="443"/>
      <c r="AQ41" s="443"/>
      <c r="AR41" s="443"/>
      <c r="AS41" s="443"/>
      <c r="AT41" s="443"/>
      <c r="AU41" s="443"/>
      <c r="AV41" s="445"/>
      <c r="AW41" s="443"/>
      <c r="AX41" s="439"/>
      <c r="AY41" s="439"/>
      <c r="AZ41" s="439"/>
      <c r="BA41" s="439"/>
      <c r="BB41" s="423">
        <f t="shared" si="4"/>
        <v>0</v>
      </c>
      <c r="BC41" s="86"/>
    </row>
    <row r="42" spans="1:55" s="405" customFormat="1" ht="15" customHeight="1" x14ac:dyDescent="0.25">
      <c r="A42" s="342"/>
      <c r="B42" s="233"/>
      <c r="C42" s="350"/>
      <c r="D42" s="379"/>
      <c r="E42" s="333"/>
      <c r="F42" s="193">
        <f t="shared" si="8"/>
        <v>0</v>
      </c>
      <c r="G42" s="442"/>
      <c r="H42" s="439"/>
      <c r="I42" s="439"/>
      <c r="J42" s="439"/>
      <c r="K42" s="439"/>
      <c r="L42" s="439"/>
      <c r="M42" s="445"/>
      <c r="N42" s="443"/>
      <c r="O42" s="443"/>
      <c r="P42" s="443"/>
      <c r="Q42" s="443"/>
      <c r="R42" s="445"/>
      <c r="S42" s="445"/>
      <c r="T42" s="445"/>
      <c r="U42" s="445"/>
      <c r="V42" s="439"/>
      <c r="W42" s="439"/>
      <c r="X42" s="441"/>
      <c r="Y42" s="439"/>
      <c r="Z42" s="439"/>
      <c r="AA42" s="439"/>
      <c r="AB42" s="439"/>
      <c r="AC42" s="439"/>
      <c r="AD42" s="439"/>
      <c r="AE42" s="439"/>
      <c r="AF42" s="443"/>
      <c r="AG42" s="443"/>
      <c r="AH42" s="445"/>
      <c r="AI42" s="443"/>
      <c r="AJ42" s="443"/>
      <c r="AK42" s="443"/>
      <c r="AL42" s="443"/>
      <c r="AM42" s="443"/>
      <c r="AN42" s="443"/>
      <c r="AO42" s="443"/>
      <c r="AP42" s="443"/>
      <c r="AQ42" s="443"/>
      <c r="AR42" s="443"/>
      <c r="AS42" s="443"/>
      <c r="AT42" s="443"/>
      <c r="AU42" s="443"/>
      <c r="AV42" s="445"/>
      <c r="AW42" s="443"/>
      <c r="AX42" s="439"/>
      <c r="AY42" s="439"/>
      <c r="AZ42" s="439"/>
      <c r="BA42" s="439"/>
      <c r="BB42" s="423">
        <f t="shared" si="4"/>
        <v>0</v>
      </c>
      <c r="BC42" s="86"/>
    </row>
    <row r="43" spans="1:55" s="405" customFormat="1" ht="21.75" customHeight="1" x14ac:dyDescent="0.25">
      <c r="A43" s="342">
        <v>1</v>
      </c>
      <c r="B43" s="351" t="s">
        <v>491</v>
      </c>
      <c r="C43" s="350"/>
      <c r="D43" s="379"/>
      <c r="E43" s="333"/>
      <c r="F43" s="193">
        <f t="shared" ref="F43" si="9">D43+E43</f>
        <v>0</v>
      </c>
      <c r="G43" s="442"/>
      <c r="H43" s="439"/>
      <c r="I43" s="439"/>
      <c r="J43" s="439"/>
      <c r="K43" s="439"/>
      <c r="L43" s="439"/>
      <c r="M43" s="445"/>
      <c r="N43" s="443"/>
      <c r="O43" s="443"/>
      <c r="P43" s="443"/>
      <c r="Q43" s="443"/>
      <c r="R43" s="445"/>
      <c r="S43" s="445"/>
      <c r="T43" s="445"/>
      <c r="U43" s="445"/>
      <c r="V43" s="439"/>
      <c r="W43" s="439"/>
      <c r="X43" s="441"/>
      <c r="Y43" s="439"/>
      <c r="Z43" s="439"/>
      <c r="AA43" s="439"/>
      <c r="AB43" s="439"/>
      <c r="AC43" s="439"/>
      <c r="AD43" s="439"/>
      <c r="AE43" s="439"/>
      <c r="AF43" s="443"/>
      <c r="AG43" s="443"/>
      <c r="AH43" s="445"/>
      <c r="AI43" s="443"/>
      <c r="AJ43" s="443"/>
      <c r="AK43" s="443"/>
      <c r="AL43" s="443"/>
      <c r="AM43" s="443"/>
      <c r="AN43" s="443"/>
      <c r="AO43" s="443"/>
      <c r="AP43" s="443"/>
      <c r="AQ43" s="443"/>
      <c r="AR43" s="443"/>
      <c r="AS43" s="443"/>
      <c r="AT43" s="443"/>
      <c r="AU43" s="443"/>
      <c r="AV43" s="445"/>
      <c r="AW43" s="443"/>
      <c r="AX43" s="439"/>
      <c r="AY43" s="439"/>
      <c r="AZ43" s="439"/>
      <c r="BA43" s="439"/>
      <c r="BB43" s="423">
        <f t="shared" si="4"/>
        <v>0</v>
      </c>
      <c r="BC43" s="86"/>
    </row>
    <row r="44" spans="1:55" s="348" customFormat="1" ht="21.75" customHeight="1" x14ac:dyDescent="0.25">
      <c r="A44" s="342">
        <v>2</v>
      </c>
      <c r="B44" s="351" t="s">
        <v>490</v>
      </c>
      <c r="C44" s="350"/>
      <c r="D44" s="379"/>
      <c r="E44" s="333"/>
      <c r="F44" s="193">
        <f t="shared" si="5"/>
        <v>0</v>
      </c>
      <c r="G44" s="442"/>
      <c r="H44" s="439"/>
      <c r="I44" s="439"/>
      <c r="J44" s="439"/>
      <c r="K44" s="439"/>
      <c r="L44" s="439"/>
      <c r="M44" s="445"/>
      <c r="N44" s="443"/>
      <c r="O44" s="443"/>
      <c r="P44" s="443"/>
      <c r="Q44" s="443"/>
      <c r="R44" s="445"/>
      <c r="S44" s="445"/>
      <c r="T44" s="445"/>
      <c r="U44" s="445"/>
      <c r="V44" s="439"/>
      <c r="W44" s="439"/>
      <c r="X44" s="441"/>
      <c r="Y44" s="439"/>
      <c r="Z44" s="439"/>
      <c r="AA44" s="439"/>
      <c r="AB44" s="439"/>
      <c r="AC44" s="439"/>
      <c r="AD44" s="439"/>
      <c r="AE44" s="439"/>
      <c r="AF44" s="443"/>
      <c r="AG44" s="443"/>
      <c r="AH44" s="445"/>
      <c r="AI44" s="443"/>
      <c r="AJ44" s="443"/>
      <c r="AK44" s="443"/>
      <c r="AL44" s="443"/>
      <c r="AM44" s="443"/>
      <c r="AN44" s="443"/>
      <c r="AO44" s="443"/>
      <c r="AP44" s="443"/>
      <c r="AQ44" s="443"/>
      <c r="AR44" s="443"/>
      <c r="AS44" s="443"/>
      <c r="AT44" s="443"/>
      <c r="AU44" s="443"/>
      <c r="AV44" s="445"/>
      <c r="AW44" s="443"/>
      <c r="AX44" s="439"/>
      <c r="AY44" s="439"/>
      <c r="AZ44" s="439"/>
      <c r="BA44" s="439"/>
      <c r="BB44" s="423">
        <f t="shared" si="4"/>
        <v>0</v>
      </c>
      <c r="BC44" s="86"/>
    </row>
    <row r="45" spans="1:55" s="348" customFormat="1" ht="21.75" customHeight="1" x14ac:dyDescent="0.25">
      <c r="A45" s="342">
        <v>3</v>
      </c>
      <c r="B45" s="233" t="s">
        <v>489</v>
      </c>
      <c r="C45" s="350"/>
      <c r="D45" s="379"/>
      <c r="E45" s="333"/>
      <c r="F45" s="193">
        <f t="shared" si="5"/>
        <v>0</v>
      </c>
      <c r="G45" s="442"/>
      <c r="H45" s="439"/>
      <c r="I45" s="439"/>
      <c r="J45" s="439"/>
      <c r="K45" s="439"/>
      <c r="L45" s="439"/>
      <c r="M45" s="445"/>
      <c r="N45" s="443"/>
      <c r="O45" s="443"/>
      <c r="P45" s="443"/>
      <c r="Q45" s="443"/>
      <c r="R45" s="445"/>
      <c r="S45" s="445"/>
      <c r="T45" s="445"/>
      <c r="U45" s="445"/>
      <c r="V45" s="439"/>
      <c r="W45" s="439"/>
      <c r="X45" s="441"/>
      <c r="Y45" s="439"/>
      <c r="Z45" s="439"/>
      <c r="AA45" s="439"/>
      <c r="AB45" s="439"/>
      <c r="AC45" s="439"/>
      <c r="AD45" s="439"/>
      <c r="AE45" s="439"/>
      <c r="AF45" s="443"/>
      <c r="AG45" s="443"/>
      <c r="AH45" s="445"/>
      <c r="AI45" s="443"/>
      <c r="AJ45" s="443"/>
      <c r="AK45" s="443"/>
      <c r="AL45" s="443"/>
      <c r="AM45" s="443"/>
      <c r="AN45" s="443"/>
      <c r="AO45" s="443"/>
      <c r="AP45" s="443"/>
      <c r="AQ45" s="443"/>
      <c r="AR45" s="443"/>
      <c r="AS45" s="443"/>
      <c r="AT45" s="443"/>
      <c r="AU45" s="443"/>
      <c r="AV45" s="445"/>
      <c r="AW45" s="443"/>
      <c r="AX45" s="439"/>
      <c r="AY45" s="439"/>
      <c r="AZ45" s="439"/>
      <c r="BA45" s="439"/>
      <c r="BB45" s="423">
        <f t="shared" si="4"/>
        <v>0</v>
      </c>
      <c r="BC45" s="86"/>
    </row>
    <row r="46" spans="1:55" s="376" customFormat="1" ht="21.75" customHeight="1" x14ac:dyDescent="0.25">
      <c r="A46" s="342">
        <v>4</v>
      </c>
      <c r="B46" s="382" t="s">
        <v>510</v>
      </c>
      <c r="C46" s="382"/>
      <c r="D46" s="382"/>
      <c r="E46" s="383"/>
      <c r="F46" s="193">
        <f t="shared" si="5"/>
        <v>0</v>
      </c>
      <c r="G46" s="442"/>
      <c r="H46" s="446"/>
      <c r="I46" s="446"/>
      <c r="J46" s="446"/>
      <c r="K46" s="446"/>
      <c r="L46" s="439"/>
      <c r="M46" s="445"/>
      <c r="N46" s="443"/>
      <c r="O46" s="443"/>
      <c r="P46" s="443"/>
      <c r="Q46" s="443"/>
      <c r="R46" s="445"/>
      <c r="S46" s="445"/>
      <c r="T46" s="445"/>
      <c r="U46" s="445"/>
      <c r="V46" s="439"/>
      <c r="W46" s="439"/>
      <c r="X46" s="441"/>
      <c r="Y46" s="439"/>
      <c r="Z46" s="439"/>
      <c r="AA46" s="439"/>
      <c r="AB46" s="439"/>
      <c r="AC46" s="439"/>
      <c r="AD46" s="439"/>
      <c r="AE46" s="439"/>
      <c r="AF46" s="443"/>
      <c r="AG46" s="443"/>
      <c r="AH46" s="445"/>
      <c r="AI46" s="443"/>
      <c r="AJ46" s="443"/>
      <c r="AK46" s="443"/>
      <c r="AL46" s="443"/>
      <c r="AM46" s="443"/>
      <c r="AN46" s="443"/>
      <c r="AO46" s="443"/>
      <c r="AP46" s="443"/>
      <c r="AQ46" s="443"/>
      <c r="AR46" s="443"/>
      <c r="AS46" s="443"/>
      <c r="AT46" s="443"/>
      <c r="AU46" s="443"/>
      <c r="AV46" s="445"/>
      <c r="AW46" s="443"/>
      <c r="AX46" s="439"/>
      <c r="AY46" s="439"/>
      <c r="AZ46" s="439"/>
      <c r="BA46" s="439"/>
      <c r="BB46" s="423">
        <f t="shared" si="4"/>
        <v>0</v>
      </c>
      <c r="BC46" s="86"/>
    </row>
    <row r="47" spans="1:55" s="376" customFormat="1" ht="27.75" customHeight="1" x14ac:dyDescent="0.25">
      <c r="A47" s="342">
        <v>5</v>
      </c>
      <c r="B47" s="384" t="s">
        <v>511</v>
      </c>
      <c r="C47" s="385"/>
      <c r="D47" s="385"/>
      <c r="E47" s="383"/>
      <c r="F47" s="193">
        <f t="shared" si="5"/>
        <v>0</v>
      </c>
      <c r="G47" s="442"/>
      <c r="H47" s="447"/>
      <c r="I47" s="447"/>
      <c r="J47" s="447"/>
      <c r="K47" s="447"/>
      <c r="L47" s="447"/>
      <c r="M47" s="447"/>
      <c r="N47" s="447"/>
      <c r="O47" s="447"/>
      <c r="P47" s="447"/>
      <c r="Q47" s="443"/>
      <c r="R47" s="445"/>
      <c r="S47" s="445"/>
      <c r="T47" s="445"/>
      <c r="U47" s="445"/>
      <c r="V47" s="439"/>
      <c r="W47" s="439"/>
      <c r="X47" s="441"/>
      <c r="Y47" s="439"/>
      <c r="Z47" s="439"/>
      <c r="AA47" s="439"/>
      <c r="AB47" s="439"/>
      <c r="AC47" s="439"/>
      <c r="AD47" s="439"/>
      <c r="AE47" s="439"/>
      <c r="AF47" s="443"/>
      <c r="AG47" s="443"/>
      <c r="AH47" s="445"/>
      <c r="AI47" s="443"/>
      <c r="AJ47" s="443"/>
      <c r="AK47" s="443"/>
      <c r="AL47" s="443"/>
      <c r="AM47" s="443"/>
      <c r="AN47" s="443"/>
      <c r="AO47" s="443"/>
      <c r="AP47" s="443"/>
      <c r="AQ47" s="443"/>
      <c r="AR47" s="443"/>
      <c r="AS47" s="443"/>
      <c r="AT47" s="443"/>
      <c r="AU47" s="443"/>
      <c r="AV47" s="445"/>
      <c r="AW47" s="443"/>
      <c r="AX47" s="439"/>
      <c r="AY47" s="439"/>
      <c r="AZ47" s="439"/>
      <c r="BA47" s="439"/>
      <c r="BB47" s="423">
        <f t="shared" si="4"/>
        <v>0</v>
      </c>
      <c r="BC47" s="86"/>
    </row>
    <row r="48" spans="1:55" s="348" customFormat="1" ht="21.75" customHeight="1" x14ac:dyDescent="0.25">
      <c r="A48" s="342">
        <v>6</v>
      </c>
      <c r="B48" s="351" t="s">
        <v>492</v>
      </c>
      <c r="C48" s="226"/>
      <c r="D48" s="333"/>
      <c r="E48" s="230"/>
      <c r="F48" s="193">
        <f t="shared" si="5"/>
        <v>0</v>
      </c>
      <c r="G48" s="442"/>
      <c r="H48" s="439"/>
      <c r="I48" s="439"/>
      <c r="J48" s="439"/>
      <c r="K48" s="439"/>
      <c r="L48" s="439"/>
      <c r="M48" s="445"/>
      <c r="N48" s="443"/>
      <c r="O48" s="443"/>
      <c r="P48" s="443"/>
      <c r="Q48" s="443"/>
      <c r="R48" s="445"/>
      <c r="S48" s="445"/>
      <c r="T48" s="445"/>
      <c r="U48" s="445"/>
      <c r="V48" s="439"/>
      <c r="W48" s="439"/>
      <c r="X48" s="441"/>
      <c r="Y48" s="439"/>
      <c r="Z48" s="439"/>
      <c r="AA48" s="439"/>
      <c r="AB48" s="439"/>
      <c r="AC48" s="439"/>
      <c r="AD48" s="439"/>
      <c r="AE48" s="439"/>
      <c r="AF48" s="443"/>
      <c r="AG48" s="443"/>
      <c r="AH48" s="445"/>
      <c r="AI48" s="443"/>
      <c r="AJ48" s="443"/>
      <c r="AK48" s="443"/>
      <c r="AL48" s="443"/>
      <c r="AM48" s="443"/>
      <c r="AN48" s="443"/>
      <c r="AO48" s="443"/>
      <c r="AP48" s="443"/>
      <c r="AQ48" s="443"/>
      <c r="AR48" s="443"/>
      <c r="AS48" s="443"/>
      <c r="AT48" s="443"/>
      <c r="AU48" s="443"/>
      <c r="AV48" s="445"/>
      <c r="AW48" s="443"/>
      <c r="AX48" s="439"/>
      <c r="AY48" s="439"/>
      <c r="AZ48" s="439"/>
      <c r="BA48" s="439"/>
      <c r="BB48" s="423">
        <f t="shared" si="4"/>
        <v>0</v>
      </c>
      <c r="BC48" s="86"/>
    </row>
    <row r="49" spans="1:55" s="348" customFormat="1" ht="21.75" customHeight="1" x14ac:dyDescent="0.25">
      <c r="A49" s="342">
        <v>7</v>
      </c>
      <c r="B49" s="352" t="s">
        <v>493</v>
      </c>
      <c r="C49" s="226"/>
      <c r="D49" s="333"/>
      <c r="E49" s="230"/>
      <c r="F49" s="193">
        <f t="shared" si="5"/>
        <v>0</v>
      </c>
      <c r="G49" s="442"/>
      <c r="H49" s="439"/>
      <c r="I49" s="439"/>
      <c r="J49" s="439"/>
      <c r="K49" s="439"/>
      <c r="L49" s="439"/>
      <c r="M49" s="445"/>
      <c r="N49" s="443"/>
      <c r="O49" s="443"/>
      <c r="P49" s="443"/>
      <c r="Q49" s="443"/>
      <c r="R49" s="445"/>
      <c r="S49" s="445"/>
      <c r="T49" s="445"/>
      <c r="U49" s="445"/>
      <c r="V49" s="439"/>
      <c r="W49" s="439"/>
      <c r="X49" s="441"/>
      <c r="Y49" s="439"/>
      <c r="Z49" s="439"/>
      <c r="AA49" s="439"/>
      <c r="AB49" s="439"/>
      <c r="AC49" s="439"/>
      <c r="AD49" s="439"/>
      <c r="AE49" s="439"/>
      <c r="AF49" s="443"/>
      <c r="AG49" s="443"/>
      <c r="AH49" s="445"/>
      <c r="AI49" s="443"/>
      <c r="AJ49" s="443"/>
      <c r="AK49" s="443"/>
      <c r="AL49" s="443"/>
      <c r="AM49" s="443"/>
      <c r="AN49" s="443"/>
      <c r="AO49" s="443"/>
      <c r="AP49" s="443"/>
      <c r="AQ49" s="443"/>
      <c r="AR49" s="443"/>
      <c r="AS49" s="443"/>
      <c r="AT49" s="443"/>
      <c r="AU49" s="443"/>
      <c r="AV49" s="445"/>
      <c r="AW49" s="443"/>
      <c r="AX49" s="439"/>
      <c r="AY49" s="439"/>
      <c r="AZ49" s="439"/>
      <c r="BA49" s="439"/>
      <c r="BB49" s="423">
        <f t="shared" si="4"/>
        <v>0</v>
      </c>
      <c r="BC49" s="86"/>
    </row>
    <row r="50" spans="1:55" s="348" customFormat="1" ht="21.75" customHeight="1" x14ac:dyDescent="0.25">
      <c r="A50" s="342">
        <v>8</v>
      </c>
      <c r="B50" s="344" t="s">
        <v>476</v>
      </c>
      <c r="C50" s="345"/>
      <c r="D50" s="380"/>
      <c r="E50" s="230"/>
      <c r="F50" s="193">
        <f t="shared" si="5"/>
        <v>0</v>
      </c>
      <c r="G50" s="442"/>
      <c r="H50" s="439"/>
      <c r="I50" s="439"/>
      <c r="J50" s="439"/>
      <c r="K50" s="439"/>
      <c r="L50" s="439"/>
      <c r="M50" s="445"/>
      <c r="N50" s="443"/>
      <c r="O50" s="443"/>
      <c r="P50" s="443"/>
      <c r="Q50" s="443"/>
      <c r="R50" s="445"/>
      <c r="S50" s="445"/>
      <c r="T50" s="445"/>
      <c r="U50" s="445"/>
      <c r="V50" s="439"/>
      <c r="W50" s="439"/>
      <c r="X50" s="441"/>
      <c r="Y50" s="439"/>
      <c r="Z50" s="439"/>
      <c r="AA50" s="439"/>
      <c r="AB50" s="445"/>
      <c r="AC50" s="439"/>
      <c r="AD50" s="439"/>
      <c r="AE50" s="439"/>
      <c r="AF50" s="443"/>
      <c r="AG50" s="443"/>
      <c r="AH50" s="445"/>
      <c r="AI50" s="443"/>
      <c r="AJ50" s="443"/>
      <c r="AK50" s="443"/>
      <c r="AL50" s="443"/>
      <c r="AM50" s="443"/>
      <c r="AN50" s="443"/>
      <c r="AO50" s="443"/>
      <c r="AP50" s="443"/>
      <c r="AQ50" s="443"/>
      <c r="AR50" s="443"/>
      <c r="AS50" s="443"/>
      <c r="AT50" s="443"/>
      <c r="AU50" s="443"/>
      <c r="AV50" s="445"/>
      <c r="AW50" s="443"/>
      <c r="AX50" s="439"/>
      <c r="AY50" s="439"/>
      <c r="AZ50" s="439"/>
      <c r="BA50" s="439"/>
      <c r="BB50" s="423">
        <f t="shared" si="4"/>
        <v>0</v>
      </c>
      <c r="BC50" s="86"/>
    </row>
    <row r="51" spans="1:55" s="348" customFormat="1" ht="21.75" customHeight="1" x14ac:dyDescent="0.25">
      <c r="A51" s="342">
        <v>9</v>
      </c>
      <c r="B51" s="352" t="s">
        <v>481</v>
      </c>
      <c r="C51" s="226"/>
      <c r="D51" s="333"/>
      <c r="E51" s="230"/>
      <c r="F51" s="193">
        <f t="shared" si="5"/>
        <v>0</v>
      </c>
      <c r="G51" s="442"/>
      <c r="H51" s="439"/>
      <c r="I51" s="439"/>
      <c r="J51" s="439"/>
      <c r="K51" s="439"/>
      <c r="L51" s="439"/>
      <c r="M51" s="445"/>
      <c r="N51" s="443"/>
      <c r="O51" s="443"/>
      <c r="P51" s="443"/>
      <c r="Q51" s="443"/>
      <c r="R51" s="445"/>
      <c r="S51" s="445"/>
      <c r="T51" s="445"/>
      <c r="U51" s="445"/>
      <c r="V51" s="439"/>
      <c r="W51" s="439"/>
      <c r="X51" s="441"/>
      <c r="Y51" s="439"/>
      <c r="Z51" s="439"/>
      <c r="AA51" s="439"/>
      <c r="AB51" s="439"/>
      <c r="AC51" s="439"/>
      <c r="AD51" s="439"/>
      <c r="AE51" s="439"/>
      <c r="AF51" s="443"/>
      <c r="AG51" s="443"/>
      <c r="AH51" s="445"/>
      <c r="AI51" s="443"/>
      <c r="AJ51" s="443"/>
      <c r="AK51" s="443"/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5"/>
      <c r="AW51" s="443"/>
      <c r="AX51" s="439"/>
      <c r="AY51" s="439"/>
      <c r="AZ51" s="439"/>
      <c r="BA51" s="439"/>
      <c r="BB51" s="423">
        <f t="shared" si="4"/>
        <v>0</v>
      </c>
      <c r="BC51" s="86"/>
    </row>
    <row r="52" spans="1:55" ht="32.25" customHeight="1" x14ac:dyDescent="0.25">
      <c r="A52" s="343">
        <v>10</v>
      </c>
      <c r="B52" s="335" t="s">
        <v>487</v>
      </c>
      <c r="C52" s="228"/>
      <c r="D52" s="333"/>
      <c r="E52" s="230"/>
      <c r="F52" s="193">
        <f t="shared" si="5"/>
        <v>0</v>
      </c>
      <c r="G52" s="442"/>
      <c r="H52" s="439"/>
      <c r="I52" s="439"/>
      <c r="J52" s="439"/>
      <c r="K52" s="439"/>
      <c r="L52" s="439"/>
      <c r="M52" s="445"/>
      <c r="N52" s="443"/>
      <c r="O52" s="443"/>
      <c r="P52" s="443"/>
      <c r="Q52" s="443"/>
      <c r="R52" s="445"/>
      <c r="S52" s="443"/>
      <c r="T52" s="448"/>
      <c r="U52" s="445"/>
      <c r="V52" s="439"/>
      <c r="W52" s="439"/>
      <c r="X52" s="439"/>
      <c r="Y52" s="439"/>
      <c r="Z52" s="439"/>
      <c r="AA52" s="439"/>
      <c r="AB52" s="439"/>
      <c r="AC52" s="439"/>
      <c r="AD52" s="439"/>
      <c r="AE52" s="439"/>
      <c r="AF52" s="443"/>
      <c r="AG52" s="443"/>
      <c r="AH52" s="445"/>
      <c r="AI52" s="443"/>
      <c r="AJ52" s="443"/>
      <c r="AK52" s="443"/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5"/>
      <c r="AW52" s="443"/>
      <c r="AX52" s="439"/>
      <c r="AY52" s="439"/>
      <c r="AZ52" s="439"/>
      <c r="BA52" s="439"/>
      <c r="BB52" s="423">
        <f t="shared" si="4"/>
        <v>0</v>
      </c>
      <c r="BC52" s="86"/>
    </row>
    <row r="53" spans="1:55" ht="25.5" customHeight="1" x14ac:dyDescent="0.25">
      <c r="A53" s="343">
        <v>11</v>
      </c>
      <c r="B53" s="335" t="s">
        <v>488</v>
      </c>
      <c r="C53" s="225"/>
      <c r="D53" s="333"/>
      <c r="E53" s="230"/>
      <c r="F53" s="193">
        <f t="shared" si="5"/>
        <v>0</v>
      </c>
      <c r="G53" s="442"/>
      <c r="H53" s="439"/>
      <c r="I53" s="439"/>
      <c r="J53" s="439"/>
      <c r="K53" s="439"/>
      <c r="L53" s="439"/>
      <c r="M53" s="445"/>
      <c r="N53" s="443"/>
      <c r="O53" s="443"/>
      <c r="P53" s="443"/>
      <c r="Q53" s="443"/>
      <c r="R53" s="445"/>
      <c r="S53" s="443"/>
      <c r="T53" s="445"/>
      <c r="U53" s="445"/>
      <c r="V53" s="439"/>
      <c r="W53" s="439"/>
      <c r="X53" s="445"/>
      <c r="Y53" s="445"/>
      <c r="Z53" s="445"/>
      <c r="AA53" s="445"/>
      <c r="AB53" s="445"/>
      <c r="AC53" s="445"/>
      <c r="AD53" s="439"/>
      <c r="AE53" s="439"/>
      <c r="AF53" s="443"/>
      <c r="AG53" s="443"/>
      <c r="AH53" s="445"/>
      <c r="AI53" s="443"/>
      <c r="AJ53" s="443"/>
      <c r="AK53" s="443"/>
      <c r="AL53" s="443"/>
      <c r="AM53" s="443"/>
      <c r="AN53" s="443"/>
      <c r="AO53" s="443"/>
      <c r="AP53" s="443"/>
      <c r="AQ53" s="443"/>
      <c r="AR53" s="443"/>
      <c r="AS53" s="443"/>
      <c r="AT53" s="443"/>
      <c r="AU53" s="443"/>
      <c r="AV53" s="445"/>
      <c r="AW53" s="443"/>
      <c r="AX53" s="439"/>
      <c r="AY53" s="439"/>
      <c r="AZ53" s="439"/>
      <c r="BA53" s="439"/>
      <c r="BB53" s="423">
        <f t="shared" si="4"/>
        <v>0</v>
      </c>
      <c r="BC53" s="86"/>
    </row>
    <row r="54" spans="1:55" s="390" customFormat="1" ht="25.5" customHeight="1" x14ac:dyDescent="0.25">
      <c r="A54" s="343">
        <v>12</v>
      </c>
      <c r="B54" s="229" t="s">
        <v>504</v>
      </c>
      <c r="C54" s="226"/>
      <c r="D54" s="334"/>
      <c r="E54" s="230"/>
      <c r="F54" s="193">
        <f t="shared" si="5"/>
        <v>0</v>
      </c>
      <c r="G54" s="442"/>
      <c r="H54" s="442"/>
      <c r="I54" s="442"/>
      <c r="J54" s="442"/>
      <c r="K54" s="442"/>
      <c r="L54" s="442"/>
      <c r="M54" s="442"/>
      <c r="N54" s="442"/>
      <c r="O54" s="442"/>
      <c r="P54" s="442"/>
      <c r="Q54" s="442"/>
      <c r="R54" s="441"/>
      <c r="S54" s="442"/>
      <c r="T54" s="442"/>
      <c r="U54" s="441"/>
      <c r="V54" s="442"/>
      <c r="W54" s="442"/>
      <c r="X54" s="442"/>
      <c r="Y54" s="442"/>
      <c r="Z54" s="442"/>
      <c r="AA54" s="442"/>
      <c r="AB54" s="442"/>
      <c r="AC54" s="442"/>
      <c r="AD54" s="442"/>
      <c r="AE54" s="442"/>
      <c r="AF54" s="442"/>
      <c r="AG54" s="442"/>
      <c r="AH54" s="442"/>
      <c r="AI54" s="442"/>
      <c r="AJ54" s="442"/>
      <c r="AK54" s="442"/>
      <c r="AL54" s="442"/>
      <c r="AM54" s="442"/>
      <c r="AN54" s="442"/>
      <c r="AO54" s="442"/>
      <c r="AP54" s="442"/>
      <c r="AQ54" s="442"/>
      <c r="AR54" s="442"/>
      <c r="AS54" s="442"/>
      <c r="AT54" s="442"/>
      <c r="AU54" s="442"/>
      <c r="AV54" s="442"/>
      <c r="AW54" s="442"/>
      <c r="AX54" s="442"/>
      <c r="AY54" s="442"/>
      <c r="AZ54" s="442"/>
      <c r="BA54" s="442"/>
      <c r="BB54" s="423">
        <f t="shared" ref="BB54:BB75" si="10">SUM(G54:BA54)</f>
        <v>0</v>
      </c>
      <c r="BC54" s="86"/>
    </row>
    <row r="55" spans="1:55" s="390" customFormat="1" ht="25.5" customHeight="1" x14ac:dyDescent="0.25">
      <c r="A55" s="343">
        <v>13</v>
      </c>
      <c r="B55" s="335" t="s">
        <v>505</v>
      </c>
      <c r="C55" s="226"/>
      <c r="D55" s="334"/>
      <c r="E55" s="230"/>
      <c r="F55" s="193">
        <f t="shared" si="5"/>
        <v>0</v>
      </c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1"/>
      <c r="S55" s="442"/>
      <c r="T55" s="442"/>
      <c r="U55" s="441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442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23">
        <f t="shared" si="10"/>
        <v>0</v>
      </c>
      <c r="BC55" s="86"/>
    </row>
    <row r="56" spans="1:55" s="390" customFormat="1" ht="25.5" customHeight="1" x14ac:dyDescent="0.25">
      <c r="A56" s="343">
        <v>14</v>
      </c>
      <c r="B56" s="335" t="s">
        <v>508</v>
      </c>
      <c r="C56" s="226"/>
      <c r="D56" s="334"/>
      <c r="E56" s="230"/>
      <c r="F56" s="193">
        <f t="shared" si="5"/>
        <v>0</v>
      </c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1"/>
      <c r="S56" s="442"/>
      <c r="T56" s="442"/>
      <c r="U56" s="441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442"/>
      <c r="AQ56" s="442"/>
      <c r="AR56" s="442"/>
      <c r="AS56" s="442"/>
      <c r="AT56" s="442"/>
      <c r="AU56" s="442"/>
      <c r="AV56" s="442"/>
      <c r="AW56" s="442"/>
      <c r="AX56" s="442"/>
      <c r="AY56" s="442"/>
      <c r="AZ56" s="442"/>
      <c r="BA56" s="442"/>
      <c r="BB56" s="423">
        <f t="shared" si="10"/>
        <v>0</v>
      </c>
      <c r="BC56" s="86"/>
    </row>
    <row r="57" spans="1:55" s="390" customFormat="1" ht="25.5" customHeight="1" x14ac:dyDescent="0.25">
      <c r="A57" s="343">
        <v>15</v>
      </c>
      <c r="B57" s="229" t="s">
        <v>498</v>
      </c>
      <c r="C57" s="226"/>
      <c r="D57" s="334"/>
      <c r="E57" s="230"/>
      <c r="F57" s="193">
        <f t="shared" si="5"/>
        <v>0</v>
      </c>
      <c r="G57" s="442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45"/>
      <c r="BB57" s="423">
        <f t="shared" si="10"/>
        <v>0</v>
      </c>
      <c r="BC57" s="86"/>
    </row>
    <row r="58" spans="1:55" s="390" customFormat="1" ht="25.5" customHeight="1" x14ac:dyDescent="0.25">
      <c r="A58" s="343">
        <v>17</v>
      </c>
      <c r="B58" s="229" t="s">
        <v>509</v>
      </c>
      <c r="C58" s="226"/>
      <c r="D58" s="333"/>
      <c r="E58" s="230"/>
      <c r="F58" s="193">
        <f t="shared" si="5"/>
        <v>0</v>
      </c>
      <c r="G58" s="442"/>
      <c r="H58" s="442"/>
      <c r="I58" s="442"/>
      <c r="J58" s="442"/>
      <c r="K58" s="442"/>
      <c r="L58" s="442"/>
      <c r="M58" s="442"/>
      <c r="N58" s="442"/>
      <c r="O58" s="442"/>
      <c r="P58" s="442"/>
      <c r="Q58" s="442"/>
      <c r="R58" s="441"/>
      <c r="S58" s="445"/>
      <c r="T58" s="442"/>
      <c r="U58" s="441"/>
      <c r="V58" s="442"/>
      <c r="W58" s="442"/>
      <c r="X58" s="445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23">
        <f t="shared" si="10"/>
        <v>0</v>
      </c>
      <c r="BC58" s="86"/>
    </row>
    <row r="59" spans="1:55" s="390" customFormat="1" ht="25.5" customHeight="1" x14ac:dyDescent="0.25">
      <c r="A59" s="343">
        <v>18</v>
      </c>
      <c r="B59" s="229" t="s">
        <v>483</v>
      </c>
      <c r="C59" s="226"/>
      <c r="D59" s="334"/>
      <c r="E59" s="230"/>
      <c r="F59" s="193">
        <f t="shared" si="5"/>
        <v>0</v>
      </c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1"/>
      <c r="S59" s="442"/>
      <c r="T59" s="442"/>
      <c r="U59" s="441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23">
        <f t="shared" si="10"/>
        <v>0</v>
      </c>
      <c r="BC59" s="86"/>
    </row>
    <row r="60" spans="1:55" s="390" customFormat="1" ht="25.5" customHeight="1" x14ac:dyDescent="0.25">
      <c r="A60" s="343">
        <v>19</v>
      </c>
      <c r="B60" s="229" t="s">
        <v>515</v>
      </c>
      <c r="C60" s="226"/>
      <c r="D60" s="381"/>
      <c r="E60" s="230"/>
      <c r="F60" s="193">
        <f t="shared" si="5"/>
        <v>0</v>
      </c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1"/>
      <c r="S60" s="445"/>
      <c r="T60" s="442"/>
      <c r="U60" s="441"/>
      <c r="V60" s="442"/>
      <c r="W60" s="442"/>
      <c r="X60" s="445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442"/>
      <c r="AQ60" s="442"/>
      <c r="AR60" s="442"/>
      <c r="AS60" s="442"/>
      <c r="AT60" s="442"/>
      <c r="AU60" s="442"/>
      <c r="AV60" s="442"/>
      <c r="AW60" s="442"/>
      <c r="AX60" s="442"/>
      <c r="AY60" s="442"/>
      <c r="AZ60" s="442"/>
      <c r="BA60" s="442"/>
      <c r="BB60" s="423">
        <f t="shared" si="10"/>
        <v>0</v>
      </c>
      <c r="BC60" s="86"/>
    </row>
    <row r="61" spans="1:55" s="390" customFormat="1" ht="25.5" customHeight="1" x14ac:dyDescent="0.25">
      <c r="A61" s="343">
        <v>20</v>
      </c>
      <c r="B61" s="335" t="s">
        <v>470</v>
      </c>
      <c r="C61" s="226"/>
      <c r="D61" s="334"/>
      <c r="E61" s="230"/>
      <c r="F61" s="193">
        <f t="shared" si="5"/>
        <v>0</v>
      </c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1"/>
      <c r="S61" s="442"/>
      <c r="T61" s="442"/>
      <c r="U61" s="441"/>
      <c r="V61" s="442"/>
      <c r="W61" s="442"/>
      <c r="X61" s="442"/>
      <c r="Y61" s="442"/>
      <c r="Z61" s="442"/>
      <c r="AA61" s="442"/>
      <c r="AB61" s="442"/>
      <c r="AC61" s="442"/>
      <c r="AD61" s="442"/>
      <c r="AE61" s="442"/>
      <c r="AF61" s="442"/>
      <c r="AG61" s="442"/>
      <c r="AH61" s="442"/>
      <c r="AI61" s="442"/>
      <c r="AJ61" s="442"/>
      <c r="AK61" s="442"/>
      <c r="AL61" s="442"/>
      <c r="AM61" s="442"/>
      <c r="AN61" s="442"/>
      <c r="AO61" s="442"/>
      <c r="AP61" s="442"/>
      <c r="AQ61" s="442"/>
      <c r="AR61" s="442"/>
      <c r="AS61" s="442"/>
      <c r="AT61" s="442"/>
      <c r="AU61" s="442"/>
      <c r="AV61" s="442"/>
      <c r="AW61" s="442"/>
      <c r="AX61" s="442"/>
      <c r="AY61" s="442"/>
      <c r="AZ61" s="442"/>
      <c r="BA61" s="442"/>
      <c r="BB61" s="423">
        <f t="shared" si="10"/>
        <v>0</v>
      </c>
      <c r="BC61" s="86"/>
    </row>
    <row r="62" spans="1:55" s="405" customFormat="1" ht="15" customHeight="1" x14ac:dyDescent="0.25">
      <c r="A62" s="343"/>
      <c r="B62" s="229" t="s">
        <v>541</v>
      </c>
      <c r="C62" s="226"/>
      <c r="D62" s="334"/>
      <c r="E62" s="230"/>
      <c r="F62" s="193">
        <f t="shared" si="5"/>
        <v>0</v>
      </c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1"/>
      <c r="S62" s="442"/>
      <c r="T62" s="442"/>
      <c r="U62" s="441"/>
      <c r="V62" s="442"/>
      <c r="W62" s="442"/>
      <c r="X62" s="442"/>
      <c r="Y62" s="442"/>
      <c r="Z62" s="442"/>
      <c r="AA62" s="442"/>
      <c r="AB62" s="442"/>
      <c r="AC62" s="442"/>
      <c r="AD62" s="442"/>
      <c r="AE62" s="442"/>
      <c r="AF62" s="442"/>
      <c r="AG62" s="442"/>
      <c r="AH62" s="442"/>
      <c r="AI62" s="442"/>
      <c r="AJ62" s="442"/>
      <c r="AK62" s="442"/>
      <c r="AL62" s="442"/>
      <c r="AM62" s="442"/>
      <c r="AN62" s="442"/>
      <c r="AO62" s="442"/>
      <c r="AP62" s="442"/>
      <c r="AQ62" s="442"/>
      <c r="AR62" s="442"/>
      <c r="AS62" s="442"/>
      <c r="AT62" s="442"/>
      <c r="AU62" s="442"/>
      <c r="AV62" s="442"/>
      <c r="AW62" s="442"/>
      <c r="AX62" s="442"/>
      <c r="AY62" s="442"/>
      <c r="AZ62" s="442"/>
      <c r="BA62" s="442"/>
      <c r="BB62" s="423">
        <f t="shared" si="10"/>
        <v>0</v>
      </c>
      <c r="BC62" s="86"/>
    </row>
    <row r="63" spans="1:55" s="405" customFormat="1" ht="15" customHeight="1" x14ac:dyDescent="0.25">
      <c r="A63" s="343"/>
      <c r="B63" s="233" t="s">
        <v>419</v>
      </c>
      <c r="C63" s="226"/>
      <c r="D63" s="334"/>
      <c r="E63" s="230"/>
      <c r="F63" s="193">
        <f t="shared" si="5"/>
        <v>0</v>
      </c>
      <c r="G63" s="442"/>
      <c r="H63" s="442"/>
      <c r="I63" s="442"/>
      <c r="J63" s="442"/>
      <c r="K63" s="442"/>
      <c r="L63" s="442"/>
      <c r="M63" s="442"/>
      <c r="N63" s="442"/>
      <c r="O63" s="442"/>
      <c r="P63" s="442"/>
      <c r="Q63" s="442"/>
      <c r="R63" s="441"/>
      <c r="S63" s="442"/>
      <c r="T63" s="442"/>
      <c r="U63" s="441"/>
      <c r="V63" s="442"/>
      <c r="W63" s="442"/>
      <c r="X63" s="442"/>
      <c r="Y63" s="442"/>
      <c r="Z63" s="442"/>
      <c r="AA63" s="442"/>
      <c r="AB63" s="442"/>
      <c r="AC63" s="442"/>
      <c r="AD63" s="442"/>
      <c r="AE63" s="442"/>
      <c r="AF63" s="442"/>
      <c r="AG63" s="442"/>
      <c r="AH63" s="442"/>
      <c r="AI63" s="442"/>
      <c r="AJ63" s="442"/>
      <c r="AK63" s="442"/>
      <c r="AL63" s="442"/>
      <c r="AM63" s="442"/>
      <c r="AN63" s="442"/>
      <c r="AO63" s="442"/>
      <c r="AP63" s="442"/>
      <c r="AQ63" s="442"/>
      <c r="AR63" s="442"/>
      <c r="AS63" s="442"/>
      <c r="AT63" s="442"/>
      <c r="AU63" s="442"/>
      <c r="AV63" s="442"/>
      <c r="AW63" s="442"/>
      <c r="AX63" s="442"/>
      <c r="AY63" s="442"/>
      <c r="AZ63" s="442"/>
      <c r="BA63" s="442"/>
      <c r="BB63" s="423">
        <f t="shared" si="10"/>
        <v>0</v>
      </c>
      <c r="BC63" s="86"/>
    </row>
    <row r="64" spans="1:55" s="405" customFormat="1" ht="15" customHeight="1" x14ac:dyDescent="0.25">
      <c r="A64" s="343"/>
      <c r="B64" s="233" t="s">
        <v>420</v>
      </c>
      <c r="C64" s="226"/>
      <c r="D64" s="334"/>
      <c r="E64" s="230"/>
      <c r="F64" s="193">
        <f t="shared" si="5"/>
        <v>0</v>
      </c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1"/>
      <c r="S64" s="442"/>
      <c r="T64" s="442"/>
      <c r="U64" s="441"/>
      <c r="V64" s="442"/>
      <c r="W64" s="442"/>
      <c r="X64" s="442"/>
      <c r="Y64" s="442"/>
      <c r="Z64" s="442"/>
      <c r="AA64" s="442"/>
      <c r="AB64" s="442"/>
      <c r="AC64" s="442"/>
      <c r="AD64" s="442"/>
      <c r="AE64" s="442"/>
      <c r="AF64" s="442"/>
      <c r="AG64" s="442"/>
      <c r="AH64" s="442"/>
      <c r="AI64" s="442"/>
      <c r="AJ64" s="442"/>
      <c r="AK64" s="442"/>
      <c r="AL64" s="442"/>
      <c r="AM64" s="442"/>
      <c r="AN64" s="442"/>
      <c r="AO64" s="442"/>
      <c r="AP64" s="442"/>
      <c r="AQ64" s="442"/>
      <c r="AR64" s="442"/>
      <c r="AS64" s="442"/>
      <c r="AT64" s="442"/>
      <c r="AU64" s="442"/>
      <c r="AV64" s="442"/>
      <c r="AW64" s="442"/>
      <c r="AX64" s="442"/>
      <c r="AY64" s="442"/>
      <c r="AZ64" s="442"/>
      <c r="BA64" s="442"/>
      <c r="BB64" s="423">
        <f t="shared" si="10"/>
        <v>0</v>
      </c>
      <c r="BC64" s="86"/>
    </row>
    <row r="65" spans="1:55" s="405" customFormat="1" ht="15" customHeight="1" x14ac:dyDescent="0.25">
      <c r="A65" s="343"/>
      <c r="B65" s="233" t="s">
        <v>421</v>
      </c>
      <c r="C65" s="226"/>
      <c r="D65" s="334"/>
      <c r="E65" s="230"/>
      <c r="F65" s="193">
        <f t="shared" si="5"/>
        <v>0</v>
      </c>
      <c r="G65" s="442"/>
      <c r="H65" s="442"/>
      <c r="I65" s="442"/>
      <c r="J65" s="442"/>
      <c r="K65" s="442"/>
      <c r="L65" s="442"/>
      <c r="M65" s="442"/>
      <c r="N65" s="442"/>
      <c r="O65" s="442"/>
      <c r="P65" s="442"/>
      <c r="Q65" s="442"/>
      <c r="R65" s="441"/>
      <c r="S65" s="442"/>
      <c r="T65" s="442"/>
      <c r="U65" s="441"/>
      <c r="V65" s="442"/>
      <c r="W65" s="442"/>
      <c r="X65" s="442"/>
      <c r="Y65" s="442"/>
      <c r="Z65" s="442"/>
      <c r="AA65" s="442"/>
      <c r="AB65" s="442"/>
      <c r="AC65" s="442"/>
      <c r="AD65" s="442"/>
      <c r="AE65" s="442"/>
      <c r="AF65" s="442"/>
      <c r="AG65" s="442"/>
      <c r="AH65" s="442"/>
      <c r="AI65" s="442"/>
      <c r="AJ65" s="442"/>
      <c r="AK65" s="442"/>
      <c r="AL65" s="442"/>
      <c r="AM65" s="442"/>
      <c r="AN65" s="442"/>
      <c r="AO65" s="442"/>
      <c r="AP65" s="442"/>
      <c r="AQ65" s="442"/>
      <c r="AR65" s="442"/>
      <c r="AS65" s="442"/>
      <c r="AT65" s="442"/>
      <c r="AU65" s="442"/>
      <c r="AV65" s="442"/>
      <c r="AW65" s="442"/>
      <c r="AX65" s="442"/>
      <c r="AY65" s="442"/>
      <c r="AZ65" s="442"/>
      <c r="BA65" s="442"/>
      <c r="BB65" s="423">
        <f t="shared" si="10"/>
        <v>0</v>
      </c>
      <c r="BC65" s="86"/>
    </row>
    <row r="66" spans="1:55" s="405" customFormat="1" ht="15" customHeight="1" x14ac:dyDescent="0.25">
      <c r="A66" s="343"/>
      <c r="B66" s="233" t="s">
        <v>422</v>
      </c>
      <c r="C66" s="226"/>
      <c r="D66" s="334"/>
      <c r="E66" s="230"/>
      <c r="F66" s="193">
        <f t="shared" si="5"/>
        <v>0</v>
      </c>
      <c r="G66" s="442"/>
      <c r="H66" s="442"/>
      <c r="I66" s="442"/>
      <c r="J66" s="442"/>
      <c r="K66" s="442"/>
      <c r="L66" s="442"/>
      <c r="M66" s="442"/>
      <c r="N66" s="442"/>
      <c r="O66" s="442"/>
      <c r="P66" s="442"/>
      <c r="Q66" s="442"/>
      <c r="R66" s="441"/>
      <c r="S66" s="442"/>
      <c r="T66" s="442"/>
      <c r="U66" s="441"/>
      <c r="V66" s="442"/>
      <c r="W66" s="442"/>
      <c r="X66" s="442"/>
      <c r="Y66" s="442"/>
      <c r="Z66" s="442"/>
      <c r="AA66" s="442"/>
      <c r="AB66" s="442"/>
      <c r="AC66" s="442"/>
      <c r="AD66" s="442"/>
      <c r="AE66" s="442"/>
      <c r="AF66" s="442"/>
      <c r="AG66" s="442"/>
      <c r="AH66" s="442"/>
      <c r="AI66" s="442"/>
      <c r="AJ66" s="442"/>
      <c r="AK66" s="442"/>
      <c r="AL66" s="442"/>
      <c r="AM66" s="442"/>
      <c r="AN66" s="442"/>
      <c r="AO66" s="442"/>
      <c r="AP66" s="442"/>
      <c r="AQ66" s="442"/>
      <c r="AR66" s="442"/>
      <c r="AS66" s="442"/>
      <c r="AT66" s="442"/>
      <c r="AU66" s="442"/>
      <c r="AV66" s="442"/>
      <c r="AW66" s="442"/>
      <c r="AX66" s="442"/>
      <c r="AY66" s="442"/>
      <c r="AZ66" s="442"/>
      <c r="BA66" s="442"/>
      <c r="BB66" s="423">
        <f t="shared" si="10"/>
        <v>0</v>
      </c>
      <c r="BC66" s="86"/>
    </row>
    <row r="67" spans="1:55" s="405" customFormat="1" ht="15" customHeight="1" x14ac:dyDescent="0.25">
      <c r="A67" s="343"/>
      <c r="B67" s="233" t="s">
        <v>423</v>
      </c>
      <c r="C67" s="226"/>
      <c r="D67" s="334"/>
      <c r="E67" s="230"/>
      <c r="F67" s="193">
        <f t="shared" si="5"/>
        <v>0</v>
      </c>
      <c r="G67" s="442"/>
      <c r="H67" s="442"/>
      <c r="I67" s="442"/>
      <c r="J67" s="442"/>
      <c r="K67" s="442"/>
      <c r="L67" s="442"/>
      <c r="M67" s="442"/>
      <c r="N67" s="442"/>
      <c r="O67" s="442"/>
      <c r="P67" s="442"/>
      <c r="Q67" s="442"/>
      <c r="R67" s="441"/>
      <c r="S67" s="442"/>
      <c r="T67" s="442"/>
      <c r="U67" s="441"/>
      <c r="V67" s="442"/>
      <c r="W67" s="442"/>
      <c r="X67" s="442"/>
      <c r="Y67" s="442"/>
      <c r="Z67" s="442"/>
      <c r="AA67" s="442"/>
      <c r="AB67" s="442"/>
      <c r="AC67" s="442"/>
      <c r="AD67" s="442"/>
      <c r="AE67" s="442"/>
      <c r="AF67" s="442"/>
      <c r="AG67" s="442"/>
      <c r="AH67" s="442"/>
      <c r="AI67" s="442"/>
      <c r="AJ67" s="442"/>
      <c r="AK67" s="442"/>
      <c r="AL67" s="442"/>
      <c r="AM67" s="442"/>
      <c r="AN67" s="442"/>
      <c r="AO67" s="442"/>
      <c r="AP67" s="442"/>
      <c r="AQ67" s="442"/>
      <c r="AR67" s="442"/>
      <c r="AS67" s="442"/>
      <c r="AT67" s="442"/>
      <c r="AU67" s="442"/>
      <c r="AV67" s="442"/>
      <c r="AW67" s="442"/>
      <c r="AX67" s="442"/>
      <c r="AY67" s="442"/>
      <c r="AZ67" s="442"/>
      <c r="BA67" s="442"/>
      <c r="BB67" s="423">
        <f t="shared" si="10"/>
        <v>0</v>
      </c>
      <c r="BC67" s="86"/>
    </row>
    <row r="68" spans="1:55" s="405" customFormat="1" ht="15" customHeight="1" x14ac:dyDescent="0.25">
      <c r="A68" s="343"/>
      <c r="B68" s="231" t="s">
        <v>569</v>
      </c>
      <c r="C68" s="226"/>
      <c r="D68" s="334"/>
      <c r="E68" s="230"/>
      <c r="F68" s="193">
        <f t="shared" si="5"/>
        <v>0</v>
      </c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1"/>
      <c r="S68" s="442"/>
      <c r="T68" s="442"/>
      <c r="U68" s="441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442"/>
      <c r="AQ68" s="442"/>
      <c r="AR68" s="442"/>
      <c r="AS68" s="442"/>
      <c r="AT68" s="442"/>
      <c r="AU68" s="442"/>
      <c r="AV68" s="442"/>
      <c r="AW68" s="442"/>
      <c r="AX68" s="442"/>
      <c r="AY68" s="442"/>
      <c r="AZ68" s="442"/>
      <c r="BA68" s="442"/>
      <c r="BB68" s="423">
        <f t="shared" si="10"/>
        <v>0</v>
      </c>
      <c r="BC68" s="86"/>
    </row>
    <row r="69" spans="1:55" s="405" customFormat="1" ht="12" customHeight="1" x14ac:dyDescent="0.25">
      <c r="A69" s="343"/>
      <c r="B69" s="335"/>
      <c r="C69" s="226"/>
      <c r="D69" s="334"/>
      <c r="E69" s="230"/>
      <c r="F69" s="193"/>
      <c r="G69" s="442"/>
      <c r="H69" s="442"/>
      <c r="I69" s="442"/>
      <c r="J69" s="442"/>
      <c r="K69" s="442"/>
      <c r="L69" s="442"/>
      <c r="M69" s="442"/>
      <c r="N69" s="442"/>
      <c r="O69" s="442"/>
      <c r="P69" s="442"/>
      <c r="Q69" s="442"/>
      <c r="R69" s="441"/>
      <c r="S69" s="442"/>
      <c r="T69" s="442"/>
      <c r="U69" s="441"/>
      <c r="V69" s="442"/>
      <c r="W69" s="442"/>
      <c r="X69" s="442"/>
      <c r="Y69" s="442"/>
      <c r="Z69" s="442"/>
      <c r="AA69" s="442"/>
      <c r="AB69" s="442"/>
      <c r="AC69" s="442"/>
      <c r="AD69" s="442"/>
      <c r="AE69" s="442"/>
      <c r="AF69" s="442"/>
      <c r="AG69" s="442"/>
      <c r="AH69" s="442"/>
      <c r="AI69" s="442"/>
      <c r="AJ69" s="442"/>
      <c r="AK69" s="442"/>
      <c r="AL69" s="442"/>
      <c r="AM69" s="442"/>
      <c r="AN69" s="442"/>
      <c r="AO69" s="442"/>
      <c r="AP69" s="442"/>
      <c r="AQ69" s="442"/>
      <c r="AR69" s="442"/>
      <c r="AS69" s="442"/>
      <c r="AT69" s="442"/>
      <c r="AU69" s="442"/>
      <c r="AV69" s="442"/>
      <c r="AW69" s="442"/>
      <c r="AX69" s="442"/>
      <c r="AY69" s="442"/>
      <c r="AZ69" s="442"/>
      <c r="BA69" s="442"/>
      <c r="BB69" s="423">
        <f t="shared" si="10"/>
        <v>0</v>
      </c>
      <c r="BC69" s="86"/>
    </row>
    <row r="70" spans="1:55" s="199" customFormat="1" ht="18" customHeight="1" x14ac:dyDescent="0.25">
      <c r="A70" s="449"/>
      <c r="B70" s="414" t="s">
        <v>512</v>
      </c>
      <c r="C70" s="415"/>
      <c r="D70" s="416">
        <f>SUM(D71:D97)</f>
        <v>0</v>
      </c>
      <c r="E70" s="416">
        <f t="shared" ref="E70:F70" si="11">SUM(E71:E97)</f>
        <v>0</v>
      </c>
      <c r="F70" s="416">
        <f t="shared" si="11"/>
        <v>0</v>
      </c>
      <c r="G70" s="416">
        <f t="shared" ref="G70" si="12">SUM(G71:G97)</f>
        <v>0</v>
      </c>
      <c r="H70" s="416">
        <f t="shared" ref="H70" si="13">SUM(H71:H97)</f>
        <v>0</v>
      </c>
      <c r="I70" s="416">
        <f t="shared" ref="I70" si="14">SUM(I71:I97)</f>
        <v>0</v>
      </c>
      <c r="J70" s="416">
        <f t="shared" ref="J70" si="15">SUM(J71:J97)</f>
        <v>0</v>
      </c>
      <c r="K70" s="416">
        <f t="shared" ref="K70" si="16">SUM(K71:K97)</f>
        <v>0</v>
      </c>
      <c r="L70" s="416">
        <f t="shared" ref="L70" si="17">SUM(L71:L97)</f>
        <v>0</v>
      </c>
      <c r="M70" s="416">
        <f t="shared" ref="M70" si="18">SUM(M71:M97)</f>
        <v>0</v>
      </c>
      <c r="N70" s="416">
        <f t="shared" ref="N70" si="19">SUM(N71:N97)</f>
        <v>0</v>
      </c>
      <c r="O70" s="416">
        <f t="shared" ref="O70" si="20">SUM(O71:O97)</f>
        <v>0</v>
      </c>
      <c r="P70" s="416">
        <f t="shared" ref="P70" si="21">SUM(P71:P97)</f>
        <v>0</v>
      </c>
      <c r="Q70" s="416">
        <f t="shared" ref="Q70" si="22">SUM(Q71:Q97)</f>
        <v>0</v>
      </c>
      <c r="R70" s="416">
        <f t="shared" ref="R70" si="23">SUM(R71:R97)</f>
        <v>0</v>
      </c>
      <c r="S70" s="416">
        <f t="shared" ref="S70" si="24">SUM(S71:S97)</f>
        <v>0</v>
      </c>
      <c r="T70" s="416">
        <f t="shared" ref="T70" si="25">SUM(T71:T97)</f>
        <v>0</v>
      </c>
      <c r="U70" s="416">
        <f t="shared" ref="U70" si="26">SUM(U71:U97)</f>
        <v>0</v>
      </c>
      <c r="V70" s="416">
        <f t="shared" ref="V70" si="27">SUM(V71:V97)</f>
        <v>0</v>
      </c>
      <c r="W70" s="416">
        <f t="shared" ref="W70" si="28">SUM(W71:W97)</f>
        <v>0</v>
      </c>
      <c r="X70" s="416">
        <f t="shared" ref="X70" si="29">SUM(X71:X97)</f>
        <v>0</v>
      </c>
      <c r="Y70" s="416">
        <f t="shared" ref="Y70" si="30">SUM(Y71:Y97)</f>
        <v>0</v>
      </c>
      <c r="Z70" s="416">
        <f t="shared" ref="Z70" si="31">SUM(Z71:Z97)</f>
        <v>0</v>
      </c>
      <c r="AA70" s="416">
        <f t="shared" ref="AA70" si="32">SUM(AA71:AA97)</f>
        <v>0</v>
      </c>
      <c r="AB70" s="416">
        <f t="shared" ref="AB70" si="33">SUM(AB71:AB97)</f>
        <v>0</v>
      </c>
      <c r="AC70" s="416">
        <f t="shared" ref="AC70" si="34">SUM(AC71:AC97)</f>
        <v>0</v>
      </c>
      <c r="AD70" s="416">
        <f t="shared" ref="AD70" si="35">SUM(AD71:AD97)</f>
        <v>0</v>
      </c>
      <c r="AE70" s="416">
        <f t="shared" ref="AE70" si="36">SUM(AE71:AE97)</f>
        <v>0</v>
      </c>
      <c r="AF70" s="416">
        <f t="shared" ref="AF70" si="37">SUM(AF71:AF97)</f>
        <v>0</v>
      </c>
      <c r="AG70" s="416">
        <f t="shared" ref="AG70" si="38">SUM(AG71:AG97)</f>
        <v>0</v>
      </c>
      <c r="AH70" s="416">
        <f t="shared" ref="AH70" si="39">SUM(AH71:AH97)</f>
        <v>0</v>
      </c>
      <c r="AI70" s="416">
        <f t="shared" ref="AI70" si="40">SUM(AI71:AI97)</f>
        <v>0</v>
      </c>
      <c r="AJ70" s="416">
        <f t="shared" ref="AJ70" si="41">SUM(AJ71:AJ97)</f>
        <v>0</v>
      </c>
      <c r="AK70" s="416">
        <f t="shared" ref="AK70" si="42">SUM(AK71:AK97)</f>
        <v>0</v>
      </c>
      <c r="AL70" s="416">
        <f t="shared" ref="AL70" si="43">SUM(AL71:AL97)</f>
        <v>0</v>
      </c>
      <c r="AM70" s="416">
        <f t="shared" ref="AM70" si="44">SUM(AM71:AM97)</f>
        <v>0</v>
      </c>
      <c r="AN70" s="416">
        <f t="shared" ref="AN70" si="45">SUM(AN71:AN97)</f>
        <v>0</v>
      </c>
      <c r="AO70" s="416">
        <f t="shared" ref="AO70" si="46">SUM(AO71:AO97)</f>
        <v>0</v>
      </c>
      <c r="AP70" s="416">
        <f t="shared" ref="AP70" si="47">SUM(AP71:AP97)</f>
        <v>0</v>
      </c>
      <c r="AQ70" s="416">
        <f t="shared" ref="AQ70" si="48">SUM(AQ71:AQ97)</f>
        <v>0</v>
      </c>
      <c r="AR70" s="416">
        <f t="shared" ref="AR70" si="49">SUM(AR71:AR97)</f>
        <v>0</v>
      </c>
      <c r="AS70" s="416">
        <f t="shared" ref="AS70" si="50">SUM(AS71:AS97)</f>
        <v>0</v>
      </c>
      <c r="AT70" s="416">
        <f t="shared" ref="AT70" si="51">SUM(AT71:AT97)</f>
        <v>0</v>
      </c>
      <c r="AU70" s="416">
        <f t="shared" ref="AU70" si="52">SUM(AU71:AU97)</f>
        <v>0</v>
      </c>
      <c r="AV70" s="416">
        <f t="shared" ref="AV70" si="53">SUM(AV71:AV97)</f>
        <v>0</v>
      </c>
      <c r="AW70" s="416">
        <f t="shared" ref="AW70" si="54">SUM(AW71:AW97)</f>
        <v>0</v>
      </c>
      <c r="AX70" s="416">
        <f t="shared" ref="AX70" si="55">SUM(AX71:AX97)</f>
        <v>0</v>
      </c>
      <c r="AY70" s="416">
        <f t="shared" ref="AY70" si="56">SUM(AY71:AY97)</f>
        <v>0</v>
      </c>
      <c r="AZ70" s="416">
        <f t="shared" ref="AZ70" si="57">SUM(AZ71:AZ97)</f>
        <v>0</v>
      </c>
      <c r="BA70" s="416">
        <f t="shared" ref="BA70" si="58">SUM(BA71:BA97)</f>
        <v>0</v>
      </c>
      <c r="BB70" s="416">
        <f t="shared" ref="BB70" si="59">SUM(BB71:BB97)</f>
        <v>0</v>
      </c>
      <c r="BC70" s="86"/>
    </row>
    <row r="71" spans="1:55" s="405" customFormat="1" ht="18" customHeight="1" x14ac:dyDescent="0.25">
      <c r="A71" s="453"/>
      <c r="B71" s="233" t="s">
        <v>417</v>
      </c>
      <c r="C71" s="454"/>
      <c r="D71" s="455"/>
      <c r="E71" s="455"/>
      <c r="F71" s="455"/>
      <c r="G71" s="439"/>
      <c r="H71" s="439"/>
      <c r="I71" s="439"/>
      <c r="J71" s="439"/>
      <c r="K71" s="439"/>
      <c r="L71" s="439"/>
      <c r="M71" s="443"/>
      <c r="N71" s="443"/>
      <c r="O71" s="443"/>
      <c r="P71" s="443"/>
      <c r="Q71" s="443"/>
      <c r="R71" s="445"/>
      <c r="S71" s="443"/>
      <c r="T71" s="443"/>
      <c r="U71" s="445"/>
      <c r="V71" s="439"/>
      <c r="W71" s="439"/>
      <c r="X71" s="439"/>
      <c r="Y71" s="439"/>
      <c r="Z71" s="439"/>
      <c r="AA71" s="439"/>
      <c r="AB71" s="450"/>
      <c r="AC71" s="439"/>
      <c r="AD71" s="439"/>
      <c r="AE71" s="439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2"/>
      <c r="AR71" s="442"/>
      <c r="AS71" s="442"/>
      <c r="AT71" s="442"/>
      <c r="AU71" s="442"/>
      <c r="AV71" s="442"/>
      <c r="AW71" s="442"/>
      <c r="AX71" s="442"/>
      <c r="AY71" s="442"/>
      <c r="AZ71" s="442"/>
      <c r="BA71" s="439"/>
      <c r="BB71" s="423">
        <f t="shared" si="10"/>
        <v>0</v>
      </c>
      <c r="BC71" s="86"/>
    </row>
    <row r="72" spans="1:55" s="405" customFormat="1" ht="18" customHeight="1" x14ac:dyDescent="0.25">
      <c r="A72" s="453"/>
      <c r="B72" s="233" t="s">
        <v>418</v>
      </c>
      <c r="C72" s="454"/>
      <c r="D72" s="455"/>
      <c r="E72" s="455"/>
      <c r="F72" s="193">
        <f t="shared" si="5"/>
        <v>0</v>
      </c>
      <c r="G72" s="439"/>
      <c r="H72" s="439"/>
      <c r="I72" s="439"/>
      <c r="J72" s="439"/>
      <c r="K72" s="439"/>
      <c r="L72" s="439"/>
      <c r="M72" s="443"/>
      <c r="N72" s="443"/>
      <c r="O72" s="443"/>
      <c r="P72" s="443"/>
      <c r="Q72" s="443"/>
      <c r="R72" s="445"/>
      <c r="S72" s="443"/>
      <c r="T72" s="443"/>
      <c r="U72" s="445"/>
      <c r="V72" s="439"/>
      <c r="W72" s="439"/>
      <c r="X72" s="439"/>
      <c r="Y72" s="439"/>
      <c r="Z72" s="439"/>
      <c r="AA72" s="439"/>
      <c r="AB72" s="450"/>
      <c r="AC72" s="439"/>
      <c r="AD72" s="439"/>
      <c r="AE72" s="439"/>
      <c r="AF72" s="442"/>
      <c r="AG72" s="442"/>
      <c r="AH72" s="442"/>
      <c r="AI72" s="442"/>
      <c r="AJ72" s="442"/>
      <c r="AK72" s="442"/>
      <c r="AL72" s="442"/>
      <c r="AM72" s="442"/>
      <c r="AN72" s="442"/>
      <c r="AO72" s="442"/>
      <c r="AP72" s="442"/>
      <c r="AQ72" s="442"/>
      <c r="AR72" s="442"/>
      <c r="AS72" s="442"/>
      <c r="AT72" s="442"/>
      <c r="AU72" s="442"/>
      <c r="AV72" s="442"/>
      <c r="AW72" s="442"/>
      <c r="AX72" s="442"/>
      <c r="AY72" s="442"/>
      <c r="AZ72" s="442"/>
      <c r="BA72" s="439"/>
      <c r="BB72" s="423">
        <f t="shared" si="10"/>
        <v>0</v>
      </c>
      <c r="BC72" s="86"/>
    </row>
    <row r="73" spans="1:55" s="405" customFormat="1" ht="18" customHeight="1" x14ac:dyDescent="0.25">
      <c r="A73" s="453"/>
      <c r="B73" s="229"/>
      <c r="C73" s="454"/>
      <c r="D73" s="455"/>
      <c r="E73" s="455"/>
      <c r="F73" s="193">
        <f t="shared" si="5"/>
        <v>0</v>
      </c>
      <c r="G73" s="439"/>
      <c r="H73" s="439"/>
      <c r="I73" s="439"/>
      <c r="J73" s="439"/>
      <c r="K73" s="439"/>
      <c r="L73" s="439"/>
      <c r="M73" s="443"/>
      <c r="N73" s="443"/>
      <c r="O73" s="443"/>
      <c r="P73" s="443"/>
      <c r="Q73" s="443"/>
      <c r="R73" s="445"/>
      <c r="S73" s="443"/>
      <c r="T73" s="443"/>
      <c r="U73" s="445"/>
      <c r="V73" s="439"/>
      <c r="W73" s="439"/>
      <c r="X73" s="439"/>
      <c r="Y73" s="439"/>
      <c r="Z73" s="439"/>
      <c r="AA73" s="439"/>
      <c r="AB73" s="450"/>
      <c r="AC73" s="439"/>
      <c r="AD73" s="439"/>
      <c r="AE73" s="439"/>
      <c r="AF73" s="442"/>
      <c r="AG73" s="442"/>
      <c r="AH73" s="442"/>
      <c r="AI73" s="442"/>
      <c r="AJ73" s="442"/>
      <c r="AK73" s="442"/>
      <c r="AL73" s="442"/>
      <c r="AM73" s="442"/>
      <c r="AN73" s="442"/>
      <c r="AO73" s="442"/>
      <c r="AP73" s="442"/>
      <c r="AQ73" s="442"/>
      <c r="AR73" s="442"/>
      <c r="AS73" s="442"/>
      <c r="AT73" s="442"/>
      <c r="AU73" s="442"/>
      <c r="AV73" s="442"/>
      <c r="AW73" s="442"/>
      <c r="AX73" s="442"/>
      <c r="AY73" s="442"/>
      <c r="AZ73" s="442"/>
      <c r="BA73" s="439"/>
      <c r="BB73" s="423">
        <f t="shared" si="10"/>
        <v>0</v>
      </c>
      <c r="BC73" s="86"/>
    </row>
    <row r="74" spans="1:55" s="405" customFormat="1" ht="18" customHeight="1" x14ac:dyDescent="0.25">
      <c r="A74" s="453"/>
      <c r="B74" s="233"/>
      <c r="C74" s="454"/>
      <c r="D74" s="455"/>
      <c r="E74" s="455"/>
      <c r="F74" s="193">
        <f t="shared" si="5"/>
        <v>0</v>
      </c>
      <c r="G74" s="439"/>
      <c r="H74" s="439"/>
      <c r="I74" s="439"/>
      <c r="J74" s="439"/>
      <c r="K74" s="439"/>
      <c r="L74" s="439"/>
      <c r="M74" s="443"/>
      <c r="N74" s="443"/>
      <c r="O74" s="443"/>
      <c r="P74" s="443"/>
      <c r="Q74" s="443"/>
      <c r="R74" s="445"/>
      <c r="S74" s="443"/>
      <c r="T74" s="443"/>
      <c r="U74" s="445"/>
      <c r="V74" s="439"/>
      <c r="W74" s="439"/>
      <c r="X74" s="439"/>
      <c r="Y74" s="439"/>
      <c r="Z74" s="439"/>
      <c r="AA74" s="439"/>
      <c r="AB74" s="450"/>
      <c r="AC74" s="439"/>
      <c r="AD74" s="439"/>
      <c r="AE74" s="439"/>
      <c r="AF74" s="442"/>
      <c r="AG74" s="442"/>
      <c r="AH74" s="442"/>
      <c r="AI74" s="442"/>
      <c r="AJ74" s="442"/>
      <c r="AK74" s="442"/>
      <c r="AL74" s="442"/>
      <c r="AM74" s="442"/>
      <c r="AN74" s="442"/>
      <c r="AO74" s="442"/>
      <c r="AP74" s="442"/>
      <c r="AQ74" s="442"/>
      <c r="AR74" s="442"/>
      <c r="AS74" s="442"/>
      <c r="AT74" s="442"/>
      <c r="AU74" s="442"/>
      <c r="AV74" s="442"/>
      <c r="AW74" s="442"/>
      <c r="AX74" s="442"/>
      <c r="AY74" s="442"/>
      <c r="AZ74" s="442"/>
      <c r="BA74" s="439"/>
      <c r="BB74" s="423">
        <f t="shared" si="10"/>
        <v>0</v>
      </c>
      <c r="BC74" s="86"/>
    </row>
    <row r="75" spans="1:55" s="349" customFormat="1" ht="25.5" customHeight="1" x14ac:dyDescent="0.25">
      <c r="A75" s="229">
        <v>1</v>
      </c>
      <c r="B75" s="229" t="s">
        <v>478</v>
      </c>
      <c r="C75" s="333"/>
      <c r="D75" s="333"/>
      <c r="E75" s="336"/>
      <c r="F75" s="193">
        <f t="shared" si="5"/>
        <v>0</v>
      </c>
      <c r="G75" s="442"/>
      <c r="H75" s="439"/>
      <c r="I75" s="439"/>
      <c r="J75" s="439"/>
      <c r="K75" s="439"/>
      <c r="L75" s="439"/>
      <c r="M75" s="445"/>
      <c r="N75" s="439"/>
      <c r="O75" s="439"/>
      <c r="P75" s="439"/>
      <c r="Q75" s="439"/>
      <c r="R75" s="441"/>
      <c r="S75" s="442"/>
      <c r="T75" s="445"/>
      <c r="U75" s="441"/>
      <c r="V75" s="439"/>
      <c r="W75" s="439"/>
      <c r="X75" s="439"/>
      <c r="Y75" s="439"/>
      <c r="Z75" s="439"/>
      <c r="AA75" s="439"/>
      <c r="AB75" s="450"/>
      <c r="AC75" s="439"/>
      <c r="AD75" s="439"/>
      <c r="AE75" s="439"/>
      <c r="AF75" s="442"/>
      <c r="AG75" s="442"/>
      <c r="AH75" s="442"/>
      <c r="AI75" s="442"/>
      <c r="AJ75" s="442"/>
      <c r="AK75" s="442"/>
      <c r="AL75" s="442"/>
      <c r="AM75" s="442"/>
      <c r="AN75" s="442"/>
      <c r="AO75" s="442"/>
      <c r="AP75" s="442"/>
      <c r="AQ75" s="442"/>
      <c r="AR75" s="442"/>
      <c r="AS75" s="442"/>
      <c r="AT75" s="442"/>
      <c r="AU75" s="442"/>
      <c r="AV75" s="442"/>
      <c r="AW75" s="442"/>
      <c r="AX75" s="442"/>
      <c r="AY75" s="442"/>
      <c r="AZ75" s="442"/>
      <c r="BA75" s="439"/>
      <c r="BB75" s="423">
        <f t="shared" si="10"/>
        <v>0</v>
      </c>
      <c r="BC75" s="86"/>
    </row>
    <row r="76" spans="1:55" s="348" customFormat="1" ht="25.5" customHeight="1" x14ac:dyDescent="0.25">
      <c r="A76" s="229">
        <v>2</v>
      </c>
      <c r="B76" s="229" t="s">
        <v>479</v>
      </c>
      <c r="C76" s="333"/>
      <c r="D76" s="334"/>
      <c r="E76" s="336"/>
      <c r="F76" s="193">
        <f t="shared" si="5"/>
        <v>0</v>
      </c>
      <c r="G76" s="442"/>
      <c r="H76" s="439"/>
      <c r="I76" s="439"/>
      <c r="J76" s="439"/>
      <c r="K76" s="439"/>
      <c r="L76" s="439"/>
      <c r="M76" s="445"/>
      <c r="N76" s="439"/>
      <c r="O76" s="439"/>
      <c r="P76" s="439"/>
      <c r="Q76" s="439"/>
      <c r="R76" s="441"/>
      <c r="S76" s="439"/>
      <c r="T76" s="445"/>
      <c r="U76" s="441"/>
      <c r="V76" s="439"/>
      <c r="W76" s="439"/>
      <c r="X76" s="439"/>
      <c r="Y76" s="439"/>
      <c r="Z76" s="439"/>
      <c r="AA76" s="439"/>
      <c r="AB76" s="450"/>
      <c r="AC76" s="439"/>
      <c r="AD76" s="439"/>
      <c r="AE76" s="439"/>
      <c r="AF76" s="442"/>
      <c r="AG76" s="442"/>
      <c r="AH76" s="442"/>
      <c r="AI76" s="442"/>
      <c r="AJ76" s="442"/>
      <c r="AK76" s="442"/>
      <c r="AL76" s="442"/>
      <c r="AM76" s="442"/>
      <c r="AN76" s="442"/>
      <c r="AO76" s="442"/>
      <c r="AP76" s="442"/>
      <c r="AQ76" s="442"/>
      <c r="AR76" s="442"/>
      <c r="AS76" s="442"/>
      <c r="AT76" s="442"/>
      <c r="AU76" s="442"/>
      <c r="AV76" s="442"/>
      <c r="AW76" s="442"/>
      <c r="AX76" s="442"/>
      <c r="AY76" s="442"/>
      <c r="AZ76" s="442"/>
      <c r="BA76" s="439"/>
      <c r="BB76" s="423">
        <f t="shared" si="4"/>
        <v>0</v>
      </c>
      <c r="BC76" s="86"/>
    </row>
    <row r="77" spans="1:55" s="196" customFormat="1" ht="18" customHeight="1" x14ac:dyDescent="0.25">
      <c r="A77" s="229">
        <v>3</v>
      </c>
      <c r="B77" s="229" t="s">
        <v>480</v>
      </c>
      <c r="C77" s="333"/>
      <c r="D77" s="334"/>
      <c r="E77" s="336"/>
      <c r="F77" s="193">
        <f t="shared" si="5"/>
        <v>0</v>
      </c>
      <c r="G77" s="442"/>
      <c r="H77" s="442"/>
      <c r="I77" s="439"/>
      <c r="J77" s="439"/>
      <c r="K77" s="439"/>
      <c r="L77" s="439"/>
      <c r="M77" s="445"/>
      <c r="N77" s="439"/>
      <c r="O77" s="439"/>
      <c r="P77" s="439"/>
      <c r="Q77" s="439"/>
      <c r="R77" s="441"/>
      <c r="S77" s="442"/>
      <c r="T77" s="445"/>
      <c r="U77" s="441"/>
      <c r="V77" s="439"/>
      <c r="W77" s="439"/>
      <c r="X77" s="442"/>
      <c r="Y77" s="439"/>
      <c r="Z77" s="439"/>
      <c r="AA77" s="439"/>
      <c r="AB77" s="450"/>
      <c r="AC77" s="439"/>
      <c r="AD77" s="439"/>
      <c r="AE77" s="439"/>
      <c r="AF77" s="442"/>
      <c r="AG77" s="442"/>
      <c r="AH77" s="442"/>
      <c r="AI77" s="442"/>
      <c r="AJ77" s="442"/>
      <c r="AK77" s="442"/>
      <c r="AL77" s="442"/>
      <c r="AM77" s="442"/>
      <c r="AN77" s="442"/>
      <c r="AO77" s="442"/>
      <c r="AP77" s="442"/>
      <c r="AQ77" s="442"/>
      <c r="AR77" s="442"/>
      <c r="AS77" s="442"/>
      <c r="AT77" s="442"/>
      <c r="AU77" s="442"/>
      <c r="AV77" s="442"/>
      <c r="AW77" s="442"/>
      <c r="AX77" s="442"/>
      <c r="AY77" s="442"/>
      <c r="AZ77" s="442"/>
      <c r="BA77" s="439"/>
      <c r="BB77" s="423">
        <f t="shared" si="4"/>
        <v>0</v>
      </c>
      <c r="BC77" s="86"/>
    </row>
    <row r="78" spans="1:55" s="196" customFormat="1" ht="18" customHeight="1" x14ac:dyDescent="0.25">
      <c r="A78" s="229">
        <v>4</v>
      </c>
      <c r="B78" s="229" t="s">
        <v>516</v>
      </c>
      <c r="C78" s="333"/>
      <c r="D78" s="333"/>
      <c r="E78" s="336"/>
      <c r="F78" s="193">
        <f t="shared" si="5"/>
        <v>0</v>
      </c>
      <c r="G78" s="442"/>
      <c r="H78" s="439"/>
      <c r="I78" s="439"/>
      <c r="J78" s="439"/>
      <c r="K78" s="439"/>
      <c r="L78" s="439"/>
      <c r="M78" s="445"/>
      <c r="N78" s="439"/>
      <c r="O78" s="439"/>
      <c r="P78" s="439"/>
      <c r="Q78" s="439"/>
      <c r="R78" s="441"/>
      <c r="S78" s="442"/>
      <c r="T78" s="445"/>
      <c r="U78" s="441"/>
      <c r="V78" s="439"/>
      <c r="W78" s="439"/>
      <c r="X78" s="442"/>
      <c r="Y78" s="439"/>
      <c r="Z78" s="439"/>
      <c r="AA78" s="439"/>
      <c r="AB78" s="450"/>
      <c r="AC78" s="439"/>
      <c r="AD78" s="439"/>
      <c r="AE78" s="439"/>
      <c r="AF78" s="442"/>
      <c r="AG78" s="442"/>
      <c r="AH78" s="442"/>
      <c r="AI78" s="442"/>
      <c r="AJ78" s="442"/>
      <c r="AK78" s="442"/>
      <c r="AL78" s="442"/>
      <c r="AM78" s="442"/>
      <c r="AN78" s="442"/>
      <c r="AO78" s="442"/>
      <c r="AP78" s="442"/>
      <c r="AQ78" s="442"/>
      <c r="AR78" s="442"/>
      <c r="AS78" s="442"/>
      <c r="AT78" s="442"/>
      <c r="AU78" s="442"/>
      <c r="AV78" s="442"/>
      <c r="AW78" s="442"/>
      <c r="AX78" s="442"/>
      <c r="AY78" s="442"/>
      <c r="AZ78" s="442"/>
      <c r="BA78" s="439"/>
      <c r="BB78" s="423">
        <f t="shared" si="4"/>
        <v>0</v>
      </c>
      <c r="BC78" s="86"/>
    </row>
    <row r="79" spans="1:55" s="190" customFormat="1" ht="23.25" customHeight="1" x14ac:dyDescent="0.25">
      <c r="A79" s="229">
        <v>5</v>
      </c>
      <c r="B79" s="335" t="s">
        <v>482</v>
      </c>
      <c r="C79" s="333"/>
      <c r="D79" s="333"/>
      <c r="E79" s="230"/>
      <c r="F79" s="193">
        <f t="shared" si="5"/>
        <v>0</v>
      </c>
      <c r="G79" s="442"/>
      <c r="H79" s="439"/>
      <c r="I79" s="439"/>
      <c r="J79" s="439"/>
      <c r="K79" s="439"/>
      <c r="L79" s="439"/>
      <c r="M79" s="445"/>
      <c r="N79" s="439"/>
      <c r="O79" s="439"/>
      <c r="P79" s="439"/>
      <c r="Q79" s="439"/>
      <c r="R79" s="441"/>
      <c r="S79" s="442"/>
      <c r="T79" s="445"/>
      <c r="U79" s="441"/>
      <c r="V79" s="439"/>
      <c r="W79" s="439"/>
      <c r="X79" s="445"/>
      <c r="Y79" s="439"/>
      <c r="Z79" s="439"/>
      <c r="AA79" s="439"/>
      <c r="AB79" s="439"/>
      <c r="AC79" s="439"/>
      <c r="AD79" s="439"/>
      <c r="AE79" s="439"/>
      <c r="AF79" s="442"/>
      <c r="AG79" s="442"/>
      <c r="AH79" s="442"/>
      <c r="AI79" s="442"/>
      <c r="AJ79" s="442"/>
      <c r="AK79" s="442"/>
      <c r="AL79" s="442"/>
      <c r="AM79" s="442"/>
      <c r="AN79" s="442"/>
      <c r="AO79" s="442"/>
      <c r="AP79" s="442"/>
      <c r="AQ79" s="442"/>
      <c r="AR79" s="442"/>
      <c r="AS79" s="442"/>
      <c r="AT79" s="442"/>
      <c r="AU79" s="442"/>
      <c r="AV79" s="442"/>
      <c r="AW79" s="442"/>
      <c r="AX79" s="442"/>
      <c r="AY79" s="442"/>
      <c r="AZ79" s="442"/>
      <c r="BA79" s="439"/>
      <c r="BB79" s="423">
        <f t="shared" si="4"/>
        <v>0</v>
      </c>
      <c r="BC79" s="86"/>
    </row>
    <row r="80" spans="1:55" s="192" customFormat="1" ht="24" customHeight="1" x14ac:dyDescent="0.25">
      <c r="A80" s="229">
        <v>6</v>
      </c>
      <c r="B80" s="352" t="s">
        <v>494</v>
      </c>
      <c r="C80" s="333"/>
      <c r="D80" s="354"/>
      <c r="E80" s="230"/>
      <c r="F80" s="193">
        <f t="shared" si="5"/>
        <v>0</v>
      </c>
      <c r="G80" s="442"/>
      <c r="H80" s="442"/>
      <c r="I80" s="442"/>
      <c r="J80" s="442"/>
      <c r="K80" s="442"/>
      <c r="L80" s="442"/>
      <c r="M80" s="445"/>
      <c r="N80" s="442"/>
      <c r="O80" s="442"/>
      <c r="P80" s="442"/>
      <c r="Q80" s="442"/>
      <c r="R80" s="441"/>
      <c r="S80" s="442"/>
      <c r="T80" s="445"/>
      <c r="U80" s="441"/>
      <c r="V80" s="442"/>
      <c r="W80" s="442"/>
      <c r="X80" s="445"/>
      <c r="Y80" s="442"/>
      <c r="Z80" s="442"/>
      <c r="AA80" s="442"/>
      <c r="AB80" s="442"/>
      <c r="AC80" s="442"/>
      <c r="AD80" s="442"/>
      <c r="AE80" s="442"/>
      <c r="AF80" s="442"/>
      <c r="AG80" s="442"/>
      <c r="AH80" s="442"/>
      <c r="AI80" s="442"/>
      <c r="AJ80" s="442"/>
      <c r="AK80" s="442"/>
      <c r="AL80" s="442"/>
      <c r="AM80" s="442"/>
      <c r="AN80" s="442"/>
      <c r="AO80" s="442"/>
      <c r="AP80" s="442"/>
      <c r="AQ80" s="442"/>
      <c r="AR80" s="442"/>
      <c r="AS80" s="442"/>
      <c r="AT80" s="442"/>
      <c r="AU80" s="442"/>
      <c r="AV80" s="442"/>
      <c r="AW80" s="442"/>
      <c r="AX80" s="442"/>
      <c r="AY80" s="442"/>
      <c r="AZ80" s="442"/>
      <c r="BA80" s="442"/>
      <c r="BB80" s="423">
        <f t="shared" si="4"/>
        <v>0</v>
      </c>
      <c r="BC80" s="86"/>
    </row>
    <row r="81" spans="1:55" s="192" customFormat="1" ht="23.25" customHeight="1" x14ac:dyDescent="0.25">
      <c r="A81" s="229">
        <v>7</v>
      </c>
      <c r="B81" s="229" t="s">
        <v>484</v>
      </c>
      <c r="C81" s="333"/>
      <c r="D81" s="333"/>
      <c r="E81" s="230"/>
      <c r="F81" s="193">
        <f t="shared" si="5"/>
        <v>0</v>
      </c>
      <c r="G81" s="442"/>
      <c r="H81" s="442"/>
      <c r="I81" s="439"/>
      <c r="J81" s="439"/>
      <c r="K81" s="439"/>
      <c r="L81" s="442"/>
      <c r="M81" s="442"/>
      <c r="N81" s="442"/>
      <c r="O81" s="442"/>
      <c r="P81" s="442"/>
      <c r="Q81" s="442"/>
      <c r="R81" s="441"/>
      <c r="S81" s="445"/>
      <c r="T81" s="442"/>
      <c r="U81" s="441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  <c r="AG81" s="439"/>
      <c r="AH81" s="442"/>
      <c r="AI81" s="439"/>
      <c r="AJ81" s="439"/>
      <c r="AK81" s="439"/>
      <c r="AL81" s="439"/>
      <c r="AM81" s="439"/>
      <c r="AN81" s="439"/>
      <c r="AO81" s="439"/>
      <c r="AP81" s="439"/>
      <c r="AQ81" s="439"/>
      <c r="AR81" s="439"/>
      <c r="AS81" s="439"/>
      <c r="AT81" s="439"/>
      <c r="AU81" s="439"/>
      <c r="AV81" s="442"/>
      <c r="AW81" s="439"/>
      <c r="AX81" s="439"/>
      <c r="AY81" s="439"/>
      <c r="AZ81" s="439"/>
      <c r="BA81" s="439"/>
      <c r="BB81" s="423">
        <f t="shared" si="4"/>
        <v>0</v>
      </c>
      <c r="BC81" s="86"/>
    </row>
    <row r="82" spans="1:55" s="192" customFormat="1" ht="25.5" customHeight="1" x14ac:dyDescent="0.25">
      <c r="A82" s="229">
        <v>8</v>
      </c>
      <c r="B82" s="335" t="s">
        <v>485</v>
      </c>
      <c r="C82" s="333"/>
      <c r="D82" s="333"/>
      <c r="E82" s="230"/>
      <c r="F82" s="193">
        <f t="shared" si="5"/>
        <v>0</v>
      </c>
      <c r="G82" s="442"/>
      <c r="H82" s="442"/>
      <c r="I82" s="439"/>
      <c r="J82" s="439"/>
      <c r="K82" s="439"/>
      <c r="L82" s="442"/>
      <c r="M82" s="442"/>
      <c r="N82" s="442"/>
      <c r="O82" s="442"/>
      <c r="P82" s="442"/>
      <c r="Q82" s="442"/>
      <c r="R82" s="441"/>
      <c r="S82" s="442"/>
      <c r="T82" s="442"/>
      <c r="U82" s="441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442"/>
      <c r="AI82" s="439"/>
      <c r="AJ82" s="439"/>
      <c r="AK82" s="439"/>
      <c r="AL82" s="439"/>
      <c r="AM82" s="439"/>
      <c r="AN82" s="439"/>
      <c r="AO82" s="439"/>
      <c r="AP82" s="439"/>
      <c r="AQ82" s="439"/>
      <c r="AR82" s="439"/>
      <c r="AS82" s="439"/>
      <c r="AT82" s="439"/>
      <c r="AU82" s="439"/>
      <c r="AV82" s="442"/>
      <c r="AW82" s="439"/>
      <c r="AX82" s="439"/>
      <c r="AY82" s="439"/>
      <c r="AZ82" s="439"/>
      <c r="BA82" s="439"/>
      <c r="BB82" s="423">
        <f t="shared" si="4"/>
        <v>0</v>
      </c>
      <c r="BC82" s="86"/>
    </row>
    <row r="83" spans="1:55" s="192" customFormat="1" ht="18" customHeight="1" x14ac:dyDescent="0.25">
      <c r="A83" s="229">
        <v>9</v>
      </c>
      <c r="B83" s="351" t="s">
        <v>495</v>
      </c>
      <c r="C83" s="350"/>
      <c r="D83" s="354"/>
      <c r="E83" s="230"/>
      <c r="F83" s="193">
        <f t="shared" si="5"/>
        <v>0</v>
      </c>
      <c r="G83" s="442"/>
      <c r="H83" s="442"/>
      <c r="I83" s="439"/>
      <c r="J83" s="439"/>
      <c r="K83" s="439"/>
      <c r="L83" s="442"/>
      <c r="M83" s="442"/>
      <c r="N83" s="442"/>
      <c r="O83" s="442"/>
      <c r="P83" s="442"/>
      <c r="Q83" s="442"/>
      <c r="R83" s="441"/>
      <c r="S83" s="442"/>
      <c r="T83" s="442"/>
      <c r="U83" s="441"/>
      <c r="V83" s="439"/>
      <c r="W83" s="439"/>
      <c r="X83" s="442"/>
      <c r="Y83" s="439"/>
      <c r="Z83" s="439"/>
      <c r="AA83" s="439"/>
      <c r="AB83" s="439"/>
      <c r="AC83" s="439"/>
      <c r="AD83" s="439"/>
      <c r="AE83" s="439"/>
      <c r="AF83" s="439"/>
      <c r="AG83" s="439"/>
      <c r="AH83" s="442"/>
      <c r="AI83" s="439"/>
      <c r="AJ83" s="439"/>
      <c r="AK83" s="439"/>
      <c r="AL83" s="439"/>
      <c r="AM83" s="439"/>
      <c r="AN83" s="439"/>
      <c r="AO83" s="439"/>
      <c r="AP83" s="439"/>
      <c r="AQ83" s="439"/>
      <c r="AR83" s="439"/>
      <c r="AS83" s="439"/>
      <c r="AT83" s="439"/>
      <c r="AU83" s="439"/>
      <c r="AV83" s="442"/>
      <c r="AW83" s="439"/>
      <c r="AX83" s="439"/>
      <c r="AY83" s="439"/>
      <c r="AZ83" s="439"/>
      <c r="BA83" s="439"/>
      <c r="BB83" s="423">
        <f t="shared" si="4"/>
        <v>0</v>
      </c>
      <c r="BC83" s="86"/>
    </row>
    <row r="84" spans="1:55" s="194" customFormat="1" ht="18.75" customHeight="1" x14ac:dyDescent="0.25">
      <c r="A84" s="229">
        <v>10</v>
      </c>
      <c r="B84" s="335" t="s">
        <v>486</v>
      </c>
      <c r="C84" s="333"/>
      <c r="D84" s="333"/>
      <c r="E84" s="230"/>
      <c r="F84" s="193">
        <f t="shared" si="5"/>
        <v>0</v>
      </c>
      <c r="G84" s="442"/>
      <c r="H84" s="442"/>
      <c r="I84" s="442"/>
      <c r="J84" s="442"/>
      <c r="K84" s="442"/>
      <c r="L84" s="442"/>
      <c r="M84" s="442"/>
      <c r="N84" s="442"/>
      <c r="O84" s="442"/>
      <c r="P84" s="442"/>
      <c r="Q84" s="442"/>
      <c r="R84" s="441"/>
      <c r="S84" s="442"/>
      <c r="T84" s="442"/>
      <c r="U84" s="441"/>
      <c r="V84" s="442"/>
      <c r="W84" s="442"/>
      <c r="X84" s="442"/>
      <c r="Y84" s="442"/>
      <c r="Z84" s="442"/>
      <c r="AA84" s="442"/>
      <c r="AB84" s="442"/>
      <c r="AC84" s="442"/>
      <c r="AD84" s="442"/>
      <c r="AE84" s="442"/>
      <c r="AF84" s="442"/>
      <c r="AG84" s="442"/>
      <c r="AH84" s="442"/>
      <c r="AI84" s="442"/>
      <c r="AJ84" s="442"/>
      <c r="AK84" s="442"/>
      <c r="AL84" s="442"/>
      <c r="AM84" s="442"/>
      <c r="AN84" s="442"/>
      <c r="AO84" s="442"/>
      <c r="AP84" s="442"/>
      <c r="AQ84" s="442"/>
      <c r="AR84" s="442"/>
      <c r="AS84" s="442"/>
      <c r="AT84" s="442"/>
      <c r="AU84" s="442"/>
      <c r="AV84" s="442"/>
      <c r="AW84" s="442"/>
      <c r="AX84" s="442"/>
      <c r="AY84" s="442"/>
      <c r="AZ84" s="442"/>
      <c r="BA84" s="442"/>
      <c r="BB84" s="423">
        <f t="shared" si="4"/>
        <v>0</v>
      </c>
      <c r="BC84" s="86"/>
    </row>
    <row r="85" spans="1:55" s="348" customFormat="1" ht="18.75" customHeight="1" x14ac:dyDescent="0.25">
      <c r="A85" s="229">
        <v>11</v>
      </c>
      <c r="B85" s="335" t="s">
        <v>496</v>
      </c>
      <c r="C85" s="333"/>
      <c r="D85" s="333"/>
      <c r="E85" s="230"/>
      <c r="F85" s="193">
        <f t="shared" si="5"/>
        <v>0</v>
      </c>
      <c r="G85" s="442"/>
      <c r="H85" s="442"/>
      <c r="I85" s="442"/>
      <c r="J85" s="442"/>
      <c r="K85" s="442"/>
      <c r="L85" s="442"/>
      <c r="M85" s="442"/>
      <c r="N85" s="442"/>
      <c r="O85" s="442"/>
      <c r="P85" s="442"/>
      <c r="Q85" s="442"/>
      <c r="R85" s="441"/>
      <c r="S85" s="442"/>
      <c r="T85" s="442"/>
      <c r="U85" s="441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  <c r="AG85" s="442"/>
      <c r="AH85" s="442"/>
      <c r="AI85" s="442"/>
      <c r="AJ85" s="442"/>
      <c r="AK85" s="442"/>
      <c r="AL85" s="442"/>
      <c r="AM85" s="442"/>
      <c r="AN85" s="442"/>
      <c r="AO85" s="442"/>
      <c r="AP85" s="442"/>
      <c r="AQ85" s="442"/>
      <c r="AR85" s="442"/>
      <c r="AS85" s="442"/>
      <c r="AT85" s="442"/>
      <c r="AU85" s="442"/>
      <c r="AV85" s="442"/>
      <c r="AW85" s="442"/>
      <c r="AX85" s="442"/>
      <c r="AY85" s="442"/>
      <c r="AZ85" s="442"/>
      <c r="BA85" s="442"/>
      <c r="BB85" s="423">
        <f t="shared" si="4"/>
        <v>0</v>
      </c>
      <c r="BC85" s="86"/>
    </row>
    <row r="86" spans="1:55" s="348" customFormat="1" ht="23.25" customHeight="1" x14ac:dyDescent="0.25">
      <c r="A86" s="229">
        <v>12</v>
      </c>
      <c r="B86" s="335" t="s">
        <v>497</v>
      </c>
      <c r="C86" s="333"/>
      <c r="D86" s="333"/>
      <c r="E86" s="230"/>
      <c r="F86" s="193">
        <f t="shared" si="5"/>
        <v>0</v>
      </c>
      <c r="G86" s="442"/>
      <c r="H86" s="442"/>
      <c r="I86" s="442"/>
      <c r="J86" s="442"/>
      <c r="K86" s="442"/>
      <c r="L86" s="442"/>
      <c r="M86" s="442"/>
      <c r="N86" s="442"/>
      <c r="O86" s="442"/>
      <c r="P86" s="442"/>
      <c r="Q86" s="442"/>
      <c r="R86" s="441"/>
      <c r="S86" s="442"/>
      <c r="T86" s="442"/>
      <c r="U86" s="441"/>
      <c r="V86" s="442"/>
      <c r="W86" s="442"/>
      <c r="X86" s="442"/>
      <c r="Y86" s="442"/>
      <c r="Z86" s="442"/>
      <c r="AA86" s="442"/>
      <c r="AB86" s="442"/>
      <c r="AC86" s="442"/>
      <c r="AD86" s="442"/>
      <c r="AE86" s="442"/>
      <c r="AF86" s="442"/>
      <c r="AG86" s="442"/>
      <c r="AH86" s="442"/>
      <c r="AI86" s="442"/>
      <c r="AJ86" s="442"/>
      <c r="AK86" s="442"/>
      <c r="AL86" s="442"/>
      <c r="AM86" s="442"/>
      <c r="AN86" s="442"/>
      <c r="AO86" s="442"/>
      <c r="AP86" s="442"/>
      <c r="AQ86" s="442"/>
      <c r="AR86" s="442"/>
      <c r="AS86" s="442"/>
      <c r="AT86" s="442"/>
      <c r="AU86" s="442"/>
      <c r="AV86" s="442"/>
      <c r="AW86" s="442"/>
      <c r="AX86" s="442"/>
      <c r="AY86" s="442"/>
      <c r="AZ86" s="442"/>
      <c r="BA86" s="442"/>
      <c r="BB86" s="423">
        <f t="shared" si="4"/>
        <v>0</v>
      </c>
      <c r="BC86" s="86"/>
    </row>
    <row r="87" spans="1:55" s="348" customFormat="1" ht="18.75" customHeight="1" x14ac:dyDescent="0.25">
      <c r="A87" s="229">
        <v>13</v>
      </c>
      <c r="B87" s="335" t="s">
        <v>506</v>
      </c>
      <c r="C87" s="333"/>
      <c r="D87" s="333"/>
      <c r="E87" s="230"/>
      <c r="F87" s="193">
        <f t="shared" si="5"/>
        <v>0</v>
      </c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1"/>
      <c r="S87" s="442"/>
      <c r="T87" s="442"/>
      <c r="U87" s="441"/>
      <c r="V87" s="442"/>
      <c r="W87" s="442"/>
      <c r="X87" s="442"/>
      <c r="Y87" s="442"/>
      <c r="Z87" s="442"/>
      <c r="AA87" s="442"/>
      <c r="AB87" s="442"/>
      <c r="AC87" s="442"/>
      <c r="AD87" s="442"/>
      <c r="AE87" s="442"/>
      <c r="AF87" s="442"/>
      <c r="AG87" s="442"/>
      <c r="AH87" s="442"/>
      <c r="AI87" s="442"/>
      <c r="AJ87" s="442"/>
      <c r="AK87" s="442"/>
      <c r="AL87" s="442"/>
      <c r="AM87" s="442"/>
      <c r="AN87" s="442"/>
      <c r="AO87" s="442"/>
      <c r="AP87" s="442"/>
      <c r="AQ87" s="442"/>
      <c r="AR87" s="442"/>
      <c r="AS87" s="442"/>
      <c r="AT87" s="442"/>
      <c r="AU87" s="442"/>
      <c r="AV87" s="442"/>
      <c r="AW87" s="442"/>
      <c r="AX87" s="442"/>
      <c r="AY87" s="442"/>
      <c r="AZ87" s="442"/>
      <c r="BA87" s="442"/>
      <c r="BB87" s="423">
        <f t="shared" si="4"/>
        <v>0</v>
      </c>
      <c r="BC87" s="86"/>
    </row>
    <row r="88" spans="1:55" s="348" customFormat="1" ht="18.75" customHeight="1" x14ac:dyDescent="0.25">
      <c r="A88" s="229">
        <v>14</v>
      </c>
      <c r="B88" s="335" t="s">
        <v>507</v>
      </c>
      <c r="C88" s="333"/>
      <c r="D88" s="333"/>
      <c r="E88" s="230"/>
      <c r="F88" s="193">
        <f t="shared" si="5"/>
        <v>0</v>
      </c>
      <c r="G88" s="442"/>
      <c r="H88" s="442"/>
      <c r="I88" s="442"/>
      <c r="J88" s="442"/>
      <c r="K88" s="442"/>
      <c r="L88" s="442"/>
      <c r="M88" s="442"/>
      <c r="N88" s="442"/>
      <c r="O88" s="442"/>
      <c r="P88" s="442"/>
      <c r="Q88" s="442"/>
      <c r="R88" s="441"/>
      <c r="S88" s="442"/>
      <c r="T88" s="442"/>
      <c r="U88" s="441"/>
      <c r="V88" s="442"/>
      <c r="W88" s="442"/>
      <c r="X88" s="442"/>
      <c r="Y88" s="442"/>
      <c r="Z88" s="442"/>
      <c r="AA88" s="442"/>
      <c r="AB88" s="442"/>
      <c r="AC88" s="442"/>
      <c r="AD88" s="442"/>
      <c r="AE88" s="442"/>
      <c r="AF88" s="442"/>
      <c r="AG88" s="442"/>
      <c r="AH88" s="442"/>
      <c r="AI88" s="442"/>
      <c r="AJ88" s="442"/>
      <c r="AK88" s="442"/>
      <c r="AL88" s="442"/>
      <c r="AM88" s="442"/>
      <c r="AN88" s="442"/>
      <c r="AO88" s="442"/>
      <c r="AP88" s="442"/>
      <c r="AQ88" s="442"/>
      <c r="AR88" s="442"/>
      <c r="AS88" s="442"/>
      <c r="AT88" s="442"/>
      <c r="AU88" s="442"/>
      <c r="AV88" s="442"/>
      <c r="AW88" s="442"/>
      <c r="AX88" s="442"/>
      <c r="AY88" s="442"/>
      <c r="AZ88" s="442"/>
      <c r="BA88" s="442"/>
      <c r="BB88" s="423">
        <f t="shared" si="4"/>
        <v>0</v>
      </c>
      <c r="BC88" s="86"/>
    </row>
    <row r="89" spans="1:55" s="386" customFormat="1" ht="18.75" customHeight="1" x14ac:dyDescent="0.25">
      <c r="A89" s="229">
        <v>15</v>
      </c>
      <c r="B89" s="229" t="s">
        <v>499</v>
      </c>
      <c r="C89" s="226"/>
      <c r="D89" s="334"/>
      <c r="E89" s="230"/>
      <c r="F89" s="193">
        <f t="shared" si="5"/>
        <v>0</v>
      </c>
      <c r="G89" s="442"/>
      <c r="H89" s="442"/>
      <c r="I89" s="442"/>
      <c r="J89" s="442"/>
      <c r="K89" s="442"/>
      <c r="L89" s="442"/>
      <c r="M89" s="442"/>
      <c r="N89" s="442"/>
      <c r="O89" s="442"/>
      <c r="P89" s="442"/>
      <c r="Q89" s="442"/>
      <c r="R89" s="441"/>
      <c r="S89" s="442"/>
      <c r="T89" s="442"/>
      <c r="U89" s="441"/>
      <c r="V89" s="442"/>
      <c r="W89" s="442"/>
      <c r="X89" s="442"/>
      <c r="Y89" s="442"/>
      <c r="Z89" s="442"/>
      <c r="AA89" s="442"/>
      <c r="AB89" s="442"/>
      <c r="AC89" s="442"/>
      <c r="AD89" s="442"/>
      <c r="AE89" s="442"/>
      <c r="AF89" s="442"/>
      <c r="AG89" s="442"/>
      <c r="AH89" s="442"/>
      <c r="AI89" s="442"/>
      <c r="AJ89" s="442"/>
      <c r="AK89" s="442"/>
      <c r="AL89" s="442"/>
      <c r="AM89" s="442"/>
      <c r="AN89" s="442"/>
      <c r="AO89" s="442"/>
      <c r="AP89" s="442"/>
      <c r="AQ89" s="442"/>
      <c r="AR89" s="442"/>
      <c r="AS89" s="442"/>
      <c r="AT89" s="442"/>
      <c r="AU89" s="442"/>
      <c r="AV89" s="442"/>
      <c r="AW89" s="442"/>
      <c r="AX89" s="442"/>
      <c r="AY89" s="442"/>
      <c r="AZ89" s="442"/>
      <c r="BA89" s="442"/>
      <c r="BB89" s="423">
        <f t="shared" si="4"/>
        <v>0</v>
      </c>
      <c r="BC89" s="86"/>
    </row>
    <row r="90" spans="1:55" s="386" customFormat="1" ht="18.75" customHeight="1" x14ac:dyDescent="0.25">
      <c r="A90" s="229">
        <v>16</v>
      </c>
      <c r="B90" s="229" t="s">
        <v>503</v>
      </c>
      <c r="C90" s="226"/>
      <c r="D90" s="334"/>
      <c r="E90" s="230"/>
      <c r="F90" s="193">
        <f t="shared" si="5"/>
        <v>0</v>
      </c>
      <c r="G90" s="442"/>
      <c r="H90" s="442"/>
      <c r="I90" s="442"/>
      <c r="J90" s="442"/>
      <c r="K90" s="442"/>
      <c r="L90" s="442"/>
      <c r="M90" s="442"/>
      <c r="N90" s="442"/>
      <c r="O90" s="442"/>
      <c r="P90" s="442"/>
      <c r="Q90" s="442"/>
      <c r="R90" s="441"/>
      <c r="S90" s="442"/>
      <c r="T90" s="442"/>
      <c r="U90" s="441"/>
      <c r="V90" s="442"/>
      <c r="W90" s="442"/>
      <c r="X90" s="445"/>
      <c r="Y90" s="442"/>
      <c r="Z90" s="442"/>
      <c r="AA90" s="442"/>
      <c r="AB90" s="442"/>
      <c r="AC90" s="442"/>
      <c r="AD90" s="442"/>
      <c r="AE90" s="442"/>
      <c r="AF90" s="442"/>
      <c r="AG90" s="442"/>
      <c r="AH90" s="442"/>
      <c r="AI90" s="442"/>
      <c r="AJ90" s="442"/>
      <c r="AK90" s="442"/>
      <c r="AL90" s="442"/>
      <c r="AM90" s="442"/>
      <c r="AN90" s="442"/>
      <c r="AO90" s="442"/>
      <c r="AP90" s="442"/>
      <c r="AQ90" s="442"/>
      <c r="AR90" s="442"/>
      <c r="AS90" s="442"/>
      <c r="AT90" s="442"/>
      <c r="AU90" s="442"/>
      <c r="AV90" s="442"/>
      <c r="AW90" s="442"/>
      <c r="AX90" s="442"/>
      <c r="AY90" s="442"/>
      <c r="AZ90" s="442"/>
      <c r="BA90" s="442"/>
      <c r="BB90" s="423">
        <f>SUM(G90:BA90)</f>
        <v>0</v>
      </c>
      <c r="BC90" s="86"/>
    </row>
    <row r="91" spans="1:55" ht="18" customHeight="1" x14ac:dyDescent="0.25">
      <c r="A91" s="233"/>
      <c r="B91" s="229" t="s">
        <v>541</v>
      </c>
      <c r="C91" s="225"/>
      <c r="D91" s="226"/>
      <c r="E91" s="226"/>
      <c r="F91" s="193">
        <f t="shared" si="5"/>
        <v>0</v>
      </c>
      <c r="G91" s="442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39"/>
      <c r="U91" s="439"/>
      <c r="V91" s="439"/>
      <c r="W91" s="439"/>
      <c r="X91" s="439"/>
      <c r="Y91" s="439"/>
      <c r="Z91" s="439"/>
      <c r="AA91" s="439"/>
      <c r="AB91" s="439"/>
      <c r="AC91" s="439"/>
      <c r="AD91" s="439"/>
      <c r="AE91" s="439"/>
      <c r="AF91" s="439"/>
      <c r="AG91" s="439"/>
      <c r="AH91" s="439"/>
      <c r="AI91" s="439"/>
      <c r="AJ91" s="439"/>
      <c r="AK91" s="439"/>
      <c r="AL91" s="439"/>
      <c r="AM91" s="439"/>
      <c r="AN91" s="439"/>
      <c r="AO91" s="439"/>
      <c r="AP91" s="439"/>
      <c r="AQ91" s="439"/>
      <c r="AR91" s="439"/>
      <c r="AS91" s="439"/>
      <c r="AT91" s="439"/>
      <c r="AU91" s="439"/>
      <c r="AV91" s="439"/>
      <c r="AW91" s="439"/>
      <c r="AX91" s="439"/>
      <c r="AY91" s="439"/>
      <c r="AZ91" s="445"/>
      <c r="BA91" s="439"/>
      <c r="BB91" s="423">
        <f t="shared" si="4"/>
        <v>0</v>
      </c>
      <c r="BC91" s="86"/>
    </row>
    <row r="92" spans="1:55" ht="18" customHeight="1" x14ac:dyDescent="0.25">
      <c r="A92" s="233"/>
      <c r="B92" s="233" t="s">
        <v>419</v>
      </c>
      <c r="C92" s="231"/>
      <c r="D92" s="226"/>
      <c r="E92" s="227"/>
      <c r="F92" s="193">
        <f t="shared" si="5"/>
        <v>0</v>
      </c>
      <c r="G92" s="44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39"/>
      <c r="AA92" s="439"/>
      <c r="AB92" s="439"/>
      <c r="AC92" s="439"/>
      <c r="AD92" s="439"/>
      <c r="AE92" s="439"/>
      <c r="AF92" s="439"/>
      <c r="AG92" s="439"/>
      <c r="AH92" s="439"/>
      <c r="AI92" s="439"/>
      <c r="AJ92" s="439"/>
      <c r="AK92" s="439"/>
      <c r="AL92" s="439"/>
      <c r="AM92" s="439"/>
      <c r="AN92" s="439"/>
      <c r="AO92" s="439"/>
      <c r="AP92" s="439"/>
      <c r="AQ92" s="439"/>
      <c r="AR92" s="439"/>
      <c r="AS92" s="439"/>
      <c r="AT92" s="439"/>
      <c r="AU92" s="439"/>
      <c r="AV92" s="439"/>
      <c r="AW92" s="439"/>
      <c r="AX92" s="439"/>
      <c r="AY92" s="439"/>
      <c r="AZ92" s="439"/>
      <c r="BA92" s="439"/>
      <c r="BB92" s="423">
        <f t="shared" si="4"/>
        <v>0</v>
      </c>
      <c r="BC92" s="86"/>
    </row>
    <row r="93" spans="1:55" ht="18" customHeight="1" x14ac:dyDescent="0.25">
      <c r="A93" s="233"/>
      <c r="B93" s="233" t="s">
        <v>420</v>
      </c>
      <c r="C93" s="231"/>
      <c r="D93" s="226"/>
      <c r="E93" s="227"/>
      <c r="F93" s="193">
        <f t="shared" si="5"/>
        <v>0</v>
      </c>
      <c r="G93" s="442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439"/>
      <c r="AA93" s="439"/>
      <c r="AB93" s="439"/>
      <c r="AC93" s="439"/>
      <c r="AD93" s="439"/>
      <c r="AE93" s="439"/>
      <c r="AF93" s="439"/>
      <c r="AG93" s="439"/>
      <c r="AH93" s="439"/>
      <c r="AI93" s="439"/>
      <c r="AJ93" s="439"/>
      <c r="AK93" s="439"/>
      <c r="AL93" s="439"/>
      <c r="AM93" s="439"/>
      <c r="AN93" s="439"/>
      <c r="AO93" s="439"/>
      <c r="AP93" s="439"/>
      <c r="AQ93" s="439"/>
      <c r="AR93" s="439"/>
      <c r="AS93" s="439"/>
      <c r="AT93" s="439"/>
      <c r="AU93" s="439"/>
      <c r="AV93" s="439"/>
      <c r="AW93" s="439"/>
      <c r="AX93" s="439"/>
      <c r="AY93" s="439"/>
      <c r="AZ93" s="439"/>
      <c r="BA93" s="439"/>
      <c r="BB93" s="423">
        <f t="shared" si="4"/>
        <v>0</v>
      </c>
      <c r="BC93" s="86"/>
    </row>
    <row r="94" spans="1:55" ht="18" customHeight="1" x14ac:dyDescent="0.25">
      <c r="A94" s="233"/>
      <c r="B94" s="233" t="s">
        <v>421</v>
      </c>
      <c r="C94" s="231"/>
      <c r="D94" s="226"/>
      <c r="E94" s="227"/>
      <c r="F94" s="193">
        <f t="shared" ref="F94:F97" si="60">D94+E94</f>
        <v>0</v>
      </c>
      <c r="G94" s="442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  <c r="T94" s="439"/>
      <c r="U94" s="439"/>
      <c r="V94" s="439"/>
      <c r="W94" s="439"/>
      <c r="X94" s="439"/>
      <c r="Y94" s="439"/>
      <c r="Z94" s="439"/>
      <c r="AA94" s="439"/>
      <c r="AB94" s="439"/>
      <c r="AC94" s="439"/>
      <c r="AD94" s="439"/>
      <c r="AE94" s="439"/>
      <c r="AF94" s="439"/>
      <c r="AG94" s="439"/>
      <c r="AH94" s="439"/>
      <c r="AI94" s="439"/>
      <c r="AJ94" s="439"/>
      <c r="AK94" s="439"/>
      <c r="AL94" s="439"/>
      <c r="AM94" s="439"/>
      <c r="AN94" s="439"/>
      <c r="AO94" s="439"/>
      <c r="AP94" s="439"/>
      <c r="AQ94" s="439"/>
      <c r="AR94" s="439"/>
      <c r="AS94" s="439"/>
      <c r="AT94" s="439"/>
      <c r="AU94" s="439"/>
      <c r="AV94" s="439"/>
      <c r="AW94" s="439"/>
      <c r="AX94" s="439"/>
      <c r="AY94" s="439"/>
      <c r="AZ94" s="439"/>
      <c r="BA94" s="439"/>
      <c r="BB94" s="423">
        <f t="shared" si="4"/>
        <v>0</v>
      </c>
      <c r="BC94" s="86"/>
    </row>
    <row r="95" spans="1:55" ht="18" customHeight="1" x14ac:dyDescent="0.25">
      <c r="A95" s="233"/>
      <c r="B95" s="233" t="s">
        <v>422</v>
      </c>
      <c r="C95" s="231"/>
      <c r="D95" s="226"/>
      <c r="E95" s="226"/>
      <c r="F95" s="193">
        <f t="shared" si="60"/>
        <v>0</v>
      </c>
      <c r="G95" s="442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  <c r="T95" s="439"/>
      <c r="U95" s="439"/>
      <c r="V95" s="439"/>
      <c r="W95" s="439"/>
      <c r="X95" s="439"/>
      <c r="Y95" s="439"/>
      <c r="Z95" s="439"/>
      <c r="AA95" s="439"/>
      <c r="AB95" s="439"/>
      <c r="AC95" s="439"/>
      <c r="AD95" s="439"/>
      <c r="AE95" s="439"/>
      <c r="AF95" s="439"/>
      <c r="AG95" s="439"/>
      <c r="AH95" s="439"/>
      <c r="AI95" s="439"/>
      <c r="AJ95" s="439"/>
      <c r="AK95" s="439"/>
      <c r="AL95" s="439"/>
      <c r="AM95" s="439"/>
      <c r="AN95" s="439"/>
      <c r="AO95" s="439"/>
      <c r="AP95" s="439"/>
      <c r="AQ95" s="439"/>
      <c r="AR95" s="439"/>
      <c r="AS95" s="439"/>
      <c r="AT95" s="439"/>
      <c r="AU95" s="439"/>
      <c r="AV95" s="439"/>
      <c r="AW95" s="439"/>
      <c r="AX95" s="439"/>
      <c r="AY95" s="439"/>
      <c r="AZ95" s="439"/>
      <c r="BA95" s="439"/>
      <c r="BB95" s="423">
        <f t="shared" si="4"/>
        <v>0</v>
      </c>
      <c r="BC95" s="86"/>
    </row>
    <row r="96" spans="1:55" ht="18" customHeight="1" x14ac:dyDescent="0.25">
      <c r="A96" s="233"/>
      <c r="B96" s="233" t="s">
        <v>423</v>
      </c>
      <c r="C96" s="231"/>
      <c r="D96" s="232"/>
      <c r="E96" s="226"/>
      <c r="F96" s="193">
        <f t="shared" si="60"/>
        <v>0</v>
      </c>
      <c r="G96" s="442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  <c r="T96" s="439"/>
      <c r="U96" s="439"/>
      <c r="V96" s="439"/>
      <c r="W96" s="439"/>
      <c r="X96" s="439"/>
      <c r="Y96" s="439"/>
      <c r="Z96" s="439"/>
      <c r="AA96" s="439"/>
      <c r="AB96" s="439"/>
      <c r="AC96" s="439"/>
      <c r="AD96" s="439"/>
      <c r="AE96" s="439"/>
      <c r="AF96" s="439"/>
      <c r="AG96" s="439"/>
      <c r="AH96" s="439"/>
      <c r="AI96" s="439"/>
      <c r="AJ96" s="439"/>
      <c r="AK96" s="439"/>
      <c r="AL96" s="439"/>
      <c r="AM96" s="439"/>
      <c r="AN96" s="439"/>
      <c r="AO96" s="439"/>
      <c r="AP96" s="439"/>
      <c r="AQ96" s="439"/>
      <c r="AR96" s="439"/>
      <c r="AS96" s="439"/>
      <c r="AT96" s="439"/>
      <c r="AU96" s="439"/>
      <c r="AV96" s="439"/>
      <c r="AW96" s="439"/>
      <c r="AX96" s="439"/>
      <c r="AY96" s="439"/>
      <c r="AZ96" s="439"/>
      <c r="BA96" s="439"/>
      <c r="BB96" s="423">
        <f t="shared" si="4"/>
        <v>0</v>
      </c>
      <c r="BC96" s="86"/>
    </row>
    <row r="97" spans="1:55" s="386" customFormat="1" ht="18.75" customHeight="1" x14ac:dyDescent="0.25">
      <c r="A97" s="233"/>
      <c r="B97" s="231" t="s">
        <v>513</v>
      </c>
      <c r="C97" s="231"/>
      <c r="D97" s="232"/>
      <c r="E97" s="226"/>
      <c r="F97" s="193">
        <f t="shared" si="60"/>
        <v>0</v>
      </c>
      <c r="G97" s="442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39"/>
      <c r="AH97" s="439"/>
      <c r="AI97" s="439"/>
      <c r="AJ97" s="439"/>
      <c r="AK97" s="439"/>
      <c r="AL97" s="439"/>
      <c r="AM97" s="439"/>
      <c r="AN97" s="439"/>
      <c r="AO97" s="439"/>
      <c r="AP97" s="439"/>
      <c r="AQ97" s="439"/>
      <c r="AR97" s="439"/>
      <c r="AS97" s="439"/>
      <c r="AT97" s="439"/>
      <c r="AU97" s="439"/>
      <c r="AV97" s="439"/>
      <c r="AW97" s="439"/>
      <c r="AX97" s="439"/>
      <c r="AY97" s="439"/>
      <c r="AZ97" s="439"/>
      <c r="BA97" s="439"/>
      <c r="BB97" s="423">
        <f t="shared" si="4"/>
        <v>0</v>
      </c>
      <c r="BC97" s="86"/>
    </row>
    <row r="98" spans="1:55" s="462" customFormat="1" ht="16.5" customHeight="1" x14ac:dyDescent="0.25">
      <c r="A98" s="233"/>
      <c r="B98" s="231"/>
      <c r="C98" s="231"/>
      <c r="D98" s="232"/>
      <c r="E98" s="226"/>
      <c r="F98" s="193"/>
      <c r="G98" s="442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39"/>
      <c r="AA98" s="439"/>
      <c r="AB98" s="439"/>
      <c r="AC98" s="439"/>
      <c r="AD98" s="439"/>
      <c r="AE98" s="439"/>
      <c r="AF98" s="439"/>
      <c r="AG98" s="439"/>
      <c r="AH98" s="439"/>
      <c r="AI98" s="439"/>
      <c r="AJ98" s="439"/>
      <c r="AK98" s="439"/>
      <c r="AL98" s="439"/>
      <c r="AM98" s="439"/>
      <c r="AN98" s="439"/>
      <c r="AO98" s="439"/>
      <c r="AP98" s="439"/>
      <c r="AQ98" s="439"/>
      <c r="AR98" s="439"/>
      <c r="AS98" s="439"/>
      <c r="AT98" s="439"/>
      <c r="AU98" s="439"/>
      <c r="AV98" s="439"/>
      <c r="AW98" s="439"/>
      <c r="AX98" s="439"/>
      <c r="AY98" s="439"/>
      <c r="AZ98" s="439"/>
      <c r="BA98" s="439"/>
      <c r="BB98" s="423"/>
      <c r="BC98" s="86"/>
    </row>
    <row r="99" spans="1:55" ht="27" customHeight="1" x14ac:dyDescent="0.25">
      <c r="A99" s="406"/>
      <c r="B99" s="407" t="s">
        <v>570</v>
      </c>
      <c r="C99" s="408" t="e">
        <f>+#REF!+#REF!-43461.62</f>
        <v>#REF!</v>
      </c>
      <c r="D99" s="408">
        <f>D7+D38+D70</f>
        <v>0</v>
      </c>
      <c r="E99" s="408">
        <f>E7+E38+E70</f>
        <v>0</v>
      </c>
      <c r="F99" s="408">
        <f>F7+F38+F70</f>
        <v>0</v>
      </c>
      <c r="G99" s="451">
        <f t="shared" ref="G99:BB99" si="61">SUM(G12:G97)</f>
        <v>0</v>
      </c>
      <c r="H99" s="451">
        <f t="shared" si="61"/>
        <v>0</v>
      </c>
      <c r="I99" s="451">
        <f t="shared" si="61"/>
        <v>0</v>
      </c>
      <c r="J99" s="451">
        <f t="shared" si="61"/>
        <v>0</v>
      </c>
      <c r="K99" s="451">
        <f t="shared" si="61"/>
        <v>0</v>
      </c>
      <c r="L99" s="451">
        <f t="shared" si="61"/>
        <v>0</v>
      </c>
      <c r="M99" s="451">
        <f t="shared" si="61"/>
        <v>0</v>
      </c>
      <c r="N99" s="451">
        <f t="shared" si="61"/>
        <v>0</v>
      </c>
      <c r="O99" s="451">
        <f t="shared" si="61"/>
        <v>0</v>
      </c>
      <c r="P99" s="451">
        <f t="shared" si="61"/>
        <v>0</v>
      </c>
      <c r="Q99" s="451">
        <f t="shared" si="61"/>
        <v>0</v>
      </c>
      <c r="R99" s="451">
        <f t="shared" si="61"/>
        <v>0</v>
      </c>
      <c r="S99" s="451">
        <f t="shared" si="61"/>
        <v>0</v>
      </c>
      <c r="T99" s="451">
        <f t="shared" si="61"/>
        <v>0</v>
      </c>
      <c r="U99" s="451">
        <f t="shared" si="61"/>
        <v>0</v>
      </c>
      <c r="V99" s="451">
        <f t="shared" si="61"/>
        <v>0</v>
      </c>
      <c r="W99" s="451">
        <f t="shared" si="61"/>
        <v>0</v>
      </c>
      <c r="X99" s="451">
        <f t="shared" si="61"/>
        <v>0</v>
      </c>
      <c r="Y99" s="451">
        <f t="shared" si="61"/>
        <v>0</v>
      </c>
      <c r="Z99" s="451">
        <f t="shared" si="61"/>
        <v>0</v>
      </c>
      <c r="AA99" s="451">
        <f t="shared" si="61"/>
        <v>0</v>
      </c>
      <c r="AB99" s="451">
        <f t="shared" si="61"/>
        <v>0</v>
      </c>
      <c r="AC99" s="451">
        <f t="shared" si="61"/>
        <v>0</v>
      </c>
      <c r="AD99" s="451">
        <f t="shared" si="61"/>
        <v>0</v>
      </c>
      <c r="AE99" s="451">
        <f t="shared" si="61"/>
        <v>0</v>
      </c>
      <c r="AF99" s="451">
        <f t="shared" si="61"/>
        <v>0</v>
      </c>
      <c r="AG99" s="451">
        <f t="shared" si="61"/>
        <v>0</v>
      </c>
      <c r="AH99" s="451">
        <f t="shared" si="61"/>
        <v>0</v>
      </c>
      <c r="AI99" s="451">
        <f t="shared" si="61"/>
        <v>0</v>
      </c>
      <c r="AJ99" s="451">
        <f t="shared" si="61"/>
        <v>0</v>
      </c>
      <c r="AK99" s="451">
        <f t="shared" si="61"/>
        <v>0</v>
      </c>
      <c r="AL99" s="451">
        <f t="shared" si="61"/>
        <v>0</v>
      </c>
      <c r="AM99" s="451">
        <f t="shared" si="61"/>
        <v>0</v>
      </c>
      <c r="AN99" s="451">
        <f t="shared" si="61"/>
        <v>0</v>
      </c>
      <c r="AO99" s="451">
        <f t="shared" si="61"/>
        <v>0</v>
      </c>
      <c r="AP99" s="451">
        <f t="shared" si="61"/>
        <v>0</v>
      </c>
      <c r="AQ99" s="451">
        <f t="shared" si="61"/>
        <v>0</v>
      </c>
      <c r="AR99" s="451">
        <f t="shared" si="61"/>
        <v>0</v>
      </c>
      <c r="AS99" s="451">
        <f t="shared" si="61"/>
        <v>0</v>
      </c>
      <c r="AT99" s="451">
        <f t="shared" si="61"/>
        <v>0</v>
      </c>
      <c r="AU99" s="451">
        <f t="shared" si="61"/>
        <v>0</v>
      </c>
      <c r="AV99" s="451">
        <f t="shared" si="61"/>
        <v>0</v>
      </c>
      <c r="AW99" s="451">
        <f t="shared" si="61"/>
        <v>0</v>
      </c>
      <c r="AX99" s="451">
        <f t="shared" si="61"/>
        <v>0</v>
      </c>
      <c r="AY99" s="451">
        <f t="shared" si="61"/>
        <v>0</v>
      </c>
      <c r="AZ99" s="451">
        <f t="shared" si="61"/>
        <v>0</v>
      </c>
      <c r="BA99" s="451">
        <f t="shared" si="61"/>
        <v>0</v>
      </c>
      <c r="BB99" s="451">
        <f t="shared" si="61"/>
        <v>0</v>
      </c>
      <c r="BC99" s="130"/>
    </row>
    <row r="100" spans="1:55" ht="21.75" customHeight="1" x14ac:dyDescent="0.3">
      <c r="A100" s="21"/>
      <c r="D100" s="164"/>
      <c r="E100" s="246"/>
      <c r="F100" s="92"/>
      <c r="G100" s="130"/>
      <c r="BC100" s="130"/>
    </row>
    <row r="101" spans="1:55" ht="21.75" customHeight="1" x14ac:dyDescent="0.3">
      <c r="A101" s="21"/>
      <c r="D101" s="164"/>
      <c r="E101" s="198"/>
      <c r="F101" s="187"/>
      <c r="G101" s="188"/>
      <c r="BC101" s="130"/>
    </row>
    <row r="102" spans="1:55" ht="21.75" customHeight="1" x14ac:dyDescent="0.3">
      <c r="A102" s="21"/>
      <c r="D102" s="164"/>
      <c r="E102" s="164"/>
      <c r="F102" s="92"/>
      <c r="AY102" s="188"/>
      <c r="BC102" s="130"/>
    </row>
    <row r="103" spans="1:55" ht="21.75" customHeight="1" x14ac:dyDescent="0.3">
      <c r="A103" s="21"/>
      <c r="B103" s="21"/>
      <c r="D103" s="164"/>
      <c r="E103" s="164"/>
      <c r="F103" s="187"/>
      <c r="G103" s="130"/>
      <c r="BC103" s="130"/>
    </row>
    <row r="104" spans="1:55" ht="21.75" customHeight="1" x14ac:dyDescent="0.3">
      <c r="A104" s="21"/>
      <c r="B104" s="21"/>
      <c r="D104" s="246"/>
      <c r="E104" s="164"/>
      <c r="F104" s="92"/>
      <c r="BC104" s="130"/>
    </row>
    <row r="105" spans="1:55" x14ac:dyDescent="0.25">
      <c r="A105" s="21"/>
      <c r="B105" s="21"/>
      <c r="D105" s="353"/>
      <c r="F105" s="92"/>
      <c r="BC105" s="130"/>
    </row>
    <row r="106" spans="1:55" x14ac:dyDescent="0.25">
      <c r="A106" s="21"/>
      <c r="B106" s="21"/>
      <c r="D106" s="353"/>
      <c r="F106" s="92"/>
      <c r="G106" s="188"/>
      <c r="BC106" s="130"/>
    </row>
    <row r="107" spans="1:55" s="349" customFormat="1" x14ac:dyDescent="0.25">
      <c r="A107" s="21"/>
      <c r="B107" s="21"/>
      <c r="D107" s="353"/>
      <c r="F107" s="92"/>
      <c r="G107" s="188"/>
      <c r="BB107" s="218"/>
      <c r="BC107" s="130"/>
    </row>
    <row r="108" spans="1:55" s="349" customFormat="1" x14ac:dyDescent="0.25">
      <c r="A108" s="21"/>
      <c r="B108" s="21"/>
      <c r="D108" s="353"/>
      <c r="F108" s="92"/>
      <c r="G108" s="188"/>
      <c r="BB108" s="218"/>
      <c r="BC108" s="130"/>
    </row>
    <row r="109" spans="1:55" s="376" customFormat="1" x14ac:dyDescent="0.25">
      <c r="A109" s="21"/>
      <c r="B109" s="21"/>
      <c r="C109"/>
      <c r="D109" s="86"/>
      <c r="F109" s="92"/>
      <c r="G109" s="188"/>
      <c r="BB109" s="218"/>
      <c r="BC109" s="130"/>
    </row>
    <row r="110" spans="1:55" s="376" customFormat="1" x14ac:dyDescent="0.25">
      <c r="A110" s="21"/>
      <c r="B110" s="21"/>
      <c r="C110"/>
      <c r="D110" s="86"/>
      <c r="F110" s="92"/>
      <c r="G110" s="188"/>
      <c r="BB110" s="218"/>
      <c r="BC110" s="130"/>
    </row>
    <row r="111" spans="1:55" s="376" customFormat="1" x14ac:dyDescent="0.25">
      <c r="A111" s="21"/>
      <c r="B111" s="21"/>
      <c r="D111" s="353"/>
      <c r="F111" s="92"/>
      <c r="G111" s="188"/>
      <c r="BB111" s="218"/>
      <c r="BC111" s="130"/>
    </row>
    <row r="112" spans="1:55" x14ac:dyDescent="0.25">
      <c r="A112" s="21"/>
      <c r="B112" s="21"/>
      <c r="C112" s="21"/>
      <c r="D112" s="21"/>
      <c r="E112" s="21"/>
      <c r="F112" s="92"/>
      <c r="BC112" s="130"/>
    </row>
    <row r="113" spans="1:14" x14ac:dyDescent="0.25">
      <c r="A113" s="21"/>
      <c r="B113" s="21"/>
      <c r="C113" s="21"/>
      <c r="D113" s="21"/>
      <c r="E113" s="21"/>
      <c r="F113" s="92"/>
      <c r="N113" s="21"/>
    </row>
    <row r="114" spans="1:14" x14ac:dyDescent="0.25">
      <c r="A114" s="21"/>
      <c r="B114" s="21"/>
      <c r="C114" s="21"/>
      <c r="D114" s="355"/>
      <c r="E114" s="21"/>
      <c r="F114" s="135"/>
    </row>
    <row r="115" spans="1:14" x14ac:dyDescent="0.25">
      <c r="B115" s="21"/>
      <c r="D115" s="86"/>
      <c r="F115" s="86"/>
    </row>
    <row r="116" spans="1:14" x14ac:dyDescent="0.25">
      <c r="B116" s="21"/>
      <c r="D116" s="86"/>
      <c r="F116" s="86"/>
    </row>
    <row r="117" spans="1:14" x14ac:dyDescent="0.25">
      <c r="B117" s="21"/>
      <c r="D117" s="86"/>
      <c r="F117" s="86"/>
    </row>
    <row r="118" spans="1:14" x14ac:dyDescent="0.25">
      <c r="F118" s="86"/>
    </row>
    <row r="119" spans="1:14" x14ac:dyDescent="0.25">
      <c r="B119" s="21"/>
      <c r="F119" s="135"/>
    </row>
    <row r="120" spans="1:14" x14ac:dyDescent="0.25">
      <c r="F120" s="86"/>
    </row>
    <row r="121" spans="1:14" x14ac:dyDescent="0.25">
      <c r="F121" s="86"/>
    </row>
  </sheetData>
  <mergeCells count="3">
    <mergeCell ref="BC1:BC2"/>
    <mergeCell ref="A1:E1"/>
    <mergeCell ref="A2:F2"/>
  </mergeCells>
  <printOptions horizontalCentered="1"/>
  <pageMargins left="0.39370078740157483" right="0.19685039370078741" top="0.43307086614173229" bottom="0.35433070866141736" header="0" footer="0"/>
  <pageSetup orientation="portrait" horizontalDpi="4294967293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103"/>
  <sheetViews>
    <sheetView showGridLines="0" zoomScaleNormal="100" zoomScaleSheetLayoutView="100" workbookViewId="0">
      <selection activeCell="J29" sqref="J29"/>
    </sheetView>
  </sheetViews>
  <sheetFormatPr baseColWidth="10" defaultColWidth="11.44140625" defaultRowHeight="13.2" x14ac:dyDescent="0.25"/>
  <cols>
    <col min="1" max="1" width="3.6640625" style="24" customWidth="1"/>
    <col min="2" max="2" width="6.33203125" style="24" customWidth="1"/>
    <col min="3" max="3" width="7.33203125" style="24" customWidth="1"/>
    <col min="4" max="4" width="9.44140625" style="24" customWidth="1"/>
    <col min="5" max="5" width="44.6640625" style="19" customWidth="1"/>
    <col min="6" max="6" width="17.44140625" style="19" customWidth="1"/>
    <col min="7" max="7" width="16.88671875" style="19" customWidth="1"/>
    <col min="8" max="8" width="18" style="4" customWidth="1"/>
    <col min="9" max="16384" width="11.44140625" style="21"/>
  </cols>
  <sheetData>
    <row r="1" spans="1:8" ht="17.399999999999999" x14ac:dyDescent="0.25">
      <c r="A1" s="619" t="s">
        <v>376</v>
      </c>
      <c r="B1" s="619"/>
      <c r="C1" s="619"/>
      <c r="D1" s="619"/>
      <c r="E1" s="619"/>
      <c r="F1" s="619"/>
      <c r="G1" s="619"/>
      <c r="H1" s="619"/>
    </row>
    <row r="2" spans="1:8" ht="17.399999999999999" x14ac:dyDescent="0.25">
      <c r="A2" s="619" t="s">
        <v>375</v>
      </c>
      <c r="B2" s="619"/>
      <c r="C2" s="619"/>
      <c r="D2" s="619"/>
      <c r="E2" s="619"/>
      <c r="F2" s="619"/>
      <c r="G2" s="619"/>
      <c r="H2" s="619"/>
    </row>
    <row r="3" spans="1:8" ht="15.6" x14ac:dyDescent="0.25">
      <c r="A3" s="621" t="s">
        <v>217</v>
      </c>
      <c r="B3" s="621"/>
      <c r="C3" s="621"/>
      <c r="D3" s="621"/>
      <c r="E3" s="621"/>
      <c r="F3" s="621"/>
      <c r="G3" s="621"/>
      <c r="H3" s="621"/>
    </row>
    <row r="4" spans="1:8" ht="15.6" x14ac:dyDescent="0.25">
      <c r="A4" s="621" t="s">
        <v>524</v>
      </c>
      <c r="B4" s="621"/>
      <c r="C4" s="621"/>
      <c r="D4" s="621"/>
      <c r="E4" s="621"/>
      <c r="F4" s="621"/>
      <c r="G4" s="621"/>
      <c r="H4" s="621"/>
    </row>
    <row r="5" spans="1:8" ht="15.6" x14ac:dyDescent="0.3">
      <c r="A5" s="620" t="s">
        <v>6</v>
      </c>
      <c r="B5" s="620"/>
      <c r="C5" s="620"/>
      <c r="D5" s="620"/>
      <c r="E5" s="620"/>
      <c r="F5" s="620"/>
      <c r="G5" s="620"/>
      <c r="H5" s="620"/>
    </row>
    <row r="6" spans="1:8" ht="8.25" customHeight="1" x14ac:dyDescent="0.3">
      <c r="A6" s="715"/>
      <c r="B6" s="715"/>
      <c r="C6" s="715"/>
      <c r="D6" s="715"/>
      <c r="E6" s="715"/>
      <c r="F6" s="715"/>
      <c r="G6" s="715"/>
      <c r="H6" s="715"/>
    </row>
    <row r="7" spans="1:8" ht="13.8" x14ac:dyDescent="0.25">
      <c r="A7" s="624" t="s">
        <v>8</v>
      </c>
      <c r="B7" s="624"/>
      <c r="C7" s="624"/>
      <c r="D7" s="624"/>
      <c r="E7" s="624"/>
      <c r="F7" s="624"/>
      <c r="G7" s="624"/>
      <c r="H7" s="624"/>
    </row>
    <row r="8" spans="1:8" ht="14.4" thickBot="1" x14ac:dyDescent="0.3">
      <c r="A8" s="614" t="s">
        <v>567</v>
      </c>
      <c r="B8" s="614"/>
      <c r="C8" s="614"/>
      <c r="D8" s="614"/>
      <c r="E8" s="614"/>
      <c r="F8" s="614"/>
      <c r="G8" s="614"/>
      <c r="H8" s="614"/>
    </row>
    <row r="9" spans="1:8" ht="13.5" customHeight="1" thickBot="1" x14ac:dyDescent="0.3">
      <c r="A9" s="615" t="s">
        <v>0</v>
      </c>
      <c r="B9" s="616"/>
      <c r="C9" s="616"/>
      <c r="D9" s="616"/>
      <c r="E9" s="617" t="s">
        <v>170</v>
      </c>
      <c r="F9" s="609" t="s">
        <v>577</v>
      </c>
      <c r="G9" s="609" t="s">
        <v>578</v>
      </c>
      <c r="H9" s="609" t="s">
        <v>579</v>
      </c>
    </row>
    <row r="10" spans="1:8" ht="105.75" customHeight="1" thickBot="1" x14ac:dyDescent="0.3">
      <c r="A10" s="270" t="s">
        <v>161</v>
      </c>
      <c r="B10" s="271" t="s">
        <v>169</v>
      </c>
      <c r="C10" s="272" t="s">
        <v>165</v>
      </c>
      <c r="D10" s="273" t="s">
        <v>166</v>
      </c>
      <c r="E10" s="618"/>
      <c r="F10" s="610"/>
      <c r="G10" s="610"/>
      <c r="H10" s="610"/>
    </row>
    <row r="11" spans="1:8" s="121" customFormat="1" ht="15.75" customHeight="1" x14ac:dyDescent="0.25">
      <c r="A11" s="508"/>
      <c r="B11" s="509" t="s">
        <v>44</v>
      </c>
      <c r="C11" s="510" t="s">
        <v>571</v>
      </c>
      <c r="D11" s="511">
        <v>51101</v>
      </c>
      <c r="E11" s="512" t="s">
        <v>30</v>
      </c>
      <c r="F11" s="513">
        <v>57600</v>
      </c>
      <c r="G11" s="513"/>
      <c r="H11" s="514">
        <v>57600</v>
      </c>
    </row>
    <row r="12" spans="1:8" s="121" customFormat="1" ht="15.75" customHeight="1" x14ac:dyDescent="0.25">
      <c r="A12" s="515"/>
      <c r="B12" s="516" t="s">
        <v>44</v>
      </c>
      <c r="C12" s="517" t="s">
        <v>571</v>
      </c>
      <c r="D12" s="518">
        <v>51103</v>
      </c>
      <c r="E12" s="519" t="s">
        <v>31</v>
      </c>
      <c r="F12" s="520">
        <v>4800</v>
      </c>
      <c r="G12" s="520"/>
      <c r="H12" s="521">
        <v>4800</v>
      </c>
    </row>
    <row r="13" spans="1:8" s="121" customFormat="1" ht="15.75" customHeight="1" x14ac:dyDescent="0.25">
      <c r="A13" s="515"/>
      <c r="B13" s="516" t="s">
        <v>44</v>
      </c>
      <c r="C13" s="517" t="s">
        <v>571</v>
      </c>
      <c r="D13" s="518">
        <v>51105</v>
      </c>
      <c r="E13" s="519" t="s">
        <v>68</v>
      </c>
      <c r="F13" s="520">
        <v>122400</v>
      </c>
      <c r="G13" s="520"/>
      <c r="H13" s="521">
        <v>122400</v>
      </c>
    </row>
    <row r="14" spans="1:8" s="121" customFormat="1" ht="15.75" customHeight="1" x14ac:dyDescent="0.25">
      <c r="A14" s="515"/>
      <c r="B14" s="516" t="s">
        <v>44</v>
      </c>
      <c r="C14" s="517" t="s">
        <v>571</v>
      </c>
      <c r="D14" s="518">
        <v>51107</v>
      </c>
      <c r="E14" s="519" t="s">
        <v>327</v>
      </c>
      <c r="F14" s="520">
        <v>0</v>
      </c>
      <c r="G14" s="520"/>
      <c r="H14" s="521">
        <v>0</v>
      </c>
    </row>
    <row r="15" spans="1:8" s="121" customFormat="1" ht="15.75" customHeight="1" x14ac:dyDescent="0.25">
      <c r="A15" s="522"/>
      <c r="B15" s="523" t="s">
        <v>44</v>
      </c>
      <c r="C15" s="517" t="s">
        <v>571</v>
      </c>
      <c r="D15" s="518">
        <v>51201</v>
      </c>
      <c r="E15" s="519" t="s">
        <v>30</v>
      </c>
      <c r="F15" s="520">
        <v>0</v>
      </c>
      <c r="G15" s="524"/>
      <c r="H15" s="521">
        <v>0</v>
      </c>
    </row>
    <row r="16" spans="1:8" s="121" customFormat="1" ht="15.75" customHeight="1" x14ac:dyDescent="0.25">
      <c r="A16" s="522"/>
      <c r="B16" s="523" t="s">
        <v>44</v>
      </c>
      <c r="C16" s="517" t="s">
        <v>571</v>
      </c>
      <c r="D16" s="525">
        <v>51202</v>
      </c>
      <c r="E16" s="526" t="s">
        <v>198</v>
      </c>
      <c r="F16" s="520">
        <v>0</v>
      </c>
      <c r="G16" s="524"/>
      <c r="H16" s="521">
        <v>0</v>
      </c>
    </row>
    <row r="17" spans="1:8" s="121" customFormat="1" ht="15.75" customHeight="1" x14ac:dyDescent="0.25">
      <c r="A17" s="522"/>
      <c r="B17" s="523" t="s">
        <v>44</v>
      </c>
      <c r="C17" s="517" t="s">
        <v>571</v>
      </c>
      <c r="D17" s="518">
        <v>51301</v>
      </c>
      <c r="E17" s="519" t="s">
        <v>392</v>
      </c>
      <c r="F17" s="520">
        <v>0</v>
      </c>
      <c r="G17" s="524"/>
      <c r="H17" s="521">
        <v>0</v>
      </c>
    </row>
    <row r="18" spans="1:8" s="121" customFormat="1" ht="15.75" customHeight="1" x14ac:dyDescent="0.25">
      <c r="A18" s="522"/>
      <c r="B18" s="523" t="s">
        <v>44</v>
      </c>
      <c r="C18" s="517" t="s">
        <v>571</v>
      </c>
      <c r="D18" s="525">
        <v>51401</v>
      </c>
      <c r="E18" s="526" t="s">
        <v>442</v>
      </c>
      <c r="F18" s="520">
        <v>0</v>
      </c>
      <c r="G18" s="524"/>
      <c r="H18" s="521">
        <v>0</v>
      </c>
    </row>
    <row r="19" spans="1:8" s="121" customFormat="1" ht="15.75" customHeight="1" x14ac:dyDescent="0.25">
      <c r="A19" s="522"/>
      <c r="B19" s="523" t="s">
        <v>44</v>
      </c>
      <c r="C19" s="517" t="s">
        <v>571</v>
      </c>
      <c r="D19" s="518">
        <v>51501</v>
      </c>
      <c r="E19" s="519" t="s">
        <v>443</v>
      </c>
      <c r="F19" s="520">
        <v>0</v>
      </c>
      <c r="G19" s="524"/>
      <c r="H19" s="521">
        <v>0</v>
      </c>
    </row>
    <row r="20" spans="1:8" s="121" customFormat="1" ht="15.75" customHeight="1" x14ac:dyDescent="0.25">
      <c r="A20" s="522"/>
      <c r="B20" s="523" t="s">
        <v>44</v>
      </c>
      <c r="C20" s="517" t="s">
        <v>571</v>
      </c>
      <c r="D20" s="518">
        <v>51701</v>
      </c>
      <c r="E20" s="519" t="s">
        <v>326</v>
      </c>
      <c r="F20" s="520">
        <v>0</v>
      </c>
      <c r="G20" s="524"/>
      <c r="H20" s="521">
        <v>0</v>
      </c>
    </row>
    <row r="21" spans="1:8" s="121" customFormat="1" ht="15.75" customHeight="1" x14ac:dyDescent="0.25">
      <c r="A21" s="522"/>
      <c r="B21" s="523" t="s">
        <v>44</v>
      </c>
      <c r="C21" s="517" t="s">
        <v>571</v>
      </c>
      <c r="D21" s="518">
        <v>51901</v>
      </c>
      <c r="E21" s="519" t="s">
        <v>267</v>
      </c>
      <c r="F21" s="520">
        <v>0</v>
      </c>
      <c r="G21" s="524"/>
      <c r="H21" s="521">
        <v>0</v>
      </c>
    </row>
    <row r="22" spans="1:8" s="121" customFormat="1" ht="15.75" customHeight="1" x14ac:dyDescent="0.25">
      <c r="A22" s="522"/>
      <c r="B22" s="523" t="s">
        <v>44</v>
      </c>
      <c r="C22" s="517" t="s">
        <v>571</v>
      </c>
      <c r="D22" s="518">
        <v>51999</v>
      </c>
      <c r="E22" s="519" t="s">
        <v>215</v>
      </c>
      <c r="F22" s="520">
        <v>0</v>
      </c>
      <c r="G22" s="524"/>
      <c r="H22" s="521">
        <v>0</v>
      </c>
    </row>
    <row r="23" spans="1:8" s="121" customFormat="1" ht="15.75" customHeight="1" x14ac:dyDescent="0.25">
      <c r="A23" s="522"/>
      <c r="B23" s="523" t="s">
        <v>44</v>
      </c>
      <c r="C23" s="517" t="s">
        <v>571</v>
      </c>
      <c r="D23" s="518">
        <v>54101</v>
      </c>
      <c r="E23" s="519" t="s">
        <v>33</v>
      </c>
      <c r="F23" s="520">
        <v>10000</v>
      </c>
      <c r="G23" s="524"/>
      <c r="H23" s="521">
        <v>10000</v>
      </c>
    </row>
    <row r="24" spans="1:8" s="121" customFormat="1" ht="15.75" customHeight="1" x14ac:dyDescent="0.25">
      <c r="A24" s="522"/>
      <c r="B24" s="523" t="s">
        <v>44</v>
      </c>
      <c r="C24" s="517" t="s">
        <v>571</v>
      </c>
      <c r="D24" s="518">
        <v>54103</v>
      </c>
      <c r="E24" s="519" t="s">
        <v>219</v>
      </c>
      <c r="F24" s="520">
        <v>0</v>
      </c>
      <c r="G24" s="524"/>
      <c r="H24" s="521">
        <v>0</v>
      </c>
    </row>
    <row r="25" spans="1:8" s="121" customFormat="1" ht="15.75" customHeight="1" x14ac:dyDescent="0.25">
      <c r="A25" s="522"/>
      <c r="B25" s="523" t="s">
        <v>44</v>
      </c>
      <c r="C25" s="517" t="s">
        <v>571</v>
      </c>
      <c r="D25" s="518">
        <v>54104</v>
      </c>
      <c r="E25" s="519" t="s">
        <v>199</v>
      </c>
      <c r="F25" s="520">
        <v>4000</v>
      </c>
      <c r="G25" s="524"/>
      <c r="H25" s="521">
        <v>4000</v>
      </c>
    </row>
    <row r="26" spans="1:8" s="121" customFormat="1" ht="15.75" customHeight="1" x14ac:dyDescent="0.25">
      <c r="A26" s="522"/>
      <c r="B26" s="523" t="s">
        <v>44</v>
      </c>
      <c r="C26" s="517" t="s">
        <v>571</v>
      </c>
      <c r="D26" s="518">
        <v>54105</v>
      </c>
      <c r="E26" s="519" t="s">
        <v>34</v>
      </c>
      <c r="F26" s="520">
        <v>2000</v>
      </c>
      <c r="G26" s="524"/>
      <c r="H26" s="521">
        <v>2000</v>
      </c>
    </row>
    <row r="27" spans="1:8" s="121" customFormat="1" ht="15.75" customHeight="1" x14ac:dyDescent="0.25">
      <c r="A27" s="522"/>
      <c r="B27" s="523" t="s">
        <v>44</v>
      </c>
      <c r="C27" s="517" t="s">
        <v>571</v>
      </c>
      <c r="D27" s="518">
        <v>54106</v>
      </c>
      <c r="E27" s="519" t="s">
        <v>200</v>
      </c>
      <c r="F27" s="520">
        <v>0</v>
      </c>
      <c r="G27" s="524"/>
      <c r="H27" s="521">
        <v>0</v>
      </c>
    </row>
    <row r="28" spans="1:8" s="121" customFormat="1" ht="15.75" customHeight="1" x14ac:dyDescent="0.25">
      <c r="A28" s="522"/>
      <c r="B28" s="523" t="s">
        <v>44</v>
      </c>
      <c r="C28" s="517" t="s">
        <v>571</v>
      </c>
      <c r="D28" s="518">
        <v>54107</v>
      </c>
      <c r="E28" s="519" t="s">
        <v>201</v>
      </c>
      <c r="F28" s="520">
        <v>3800</v>
      </c>
      <c r="G28" s="524"/>
      <c r="H28" s="521">
        <v>3800</v>
      </c>
    </row>
    <row r="29" spans="1:8" s="121" customFormat="1" ht="15.75" customHeight="1" x14ac:dyDescent="0.25">
      <c r="A29" s="522"/>
      <c r="B29" s="523" t="s">
        <v>44</v>
      </c>
      <c r="C29" s="517" t="s">
        <v>571</v>
      </c>
      <c r="D29" s="518">
        <v>54108</v>
      </c>
      <c r="E29" s="519" t="s">
        <v>553</v>
      </c>
      <c r="F29" s="520">
        <v>0</v>
      </c>
      <c r="G29" s="524"/>
      <c r="H29" s="521">
        <v>0</v>
      </c>
    </row>
    <row r="30" spans="1:8" s="121" customFormat="1" ht="15.75" customHeight="1" x14ac:dyDescent="0.25">
      <c r="A30" s="522"/>
      <c r="B30" s="523" t="s">
        <v>44</v>
      </c>
      <c r="C30" s="517" t="s">
        <v>571</v>
      </c>
      <c r="D30" s="518">
        <v>54109</v>
      </c>
      <c r="E30" s="519" t="s">
        <v>202</v>
      </c>
      <c r="F30" s="520">
        <v>4000</v>
      </c>
      <c r="G30" s="524"/>
      <c r="H30" s="521">
        <v>4000</v>
      </c>
    </row>
    <row r="31" spans="1:8" s="121" customFormat="1" ht="15.75" customHeight="1" x14ac:dyDescent="0.25">
      <c r="A31" s="522"/>
      <c r="B31" s="523" t="s">
        <v>44</v>
      </c>
      <c r="C31" s="517" t="s">
        <v>571</v>
      </c>
      <c r="D31" s="518">
        <v>54110</v>
      </c>
      <c r="E31" s="519" t="s">
        <v>35</v>
      </c>
      <c r="F31" s="520">
        <v>7200</v>
      </c>
      <c r="G31" s="524"/>
      <c r="H31" s="521">
        <v>7200</v>
      </c>
    </row>
    <row r="32" spans="1:8" s="121" customFormat="1" ht="15.75" customHeight="1" x14ac:dyDescent="0.25">
      <c r="A32" s="522"/>
      <c r="B32" s="523" t="s">
        <v>44</v>
      </c>
      <c r="C32" s="517" t="s">
        <v>571</v>
      </c>
      <c r="D32" s="518">
        <v>54111</v>
      </c>
      <c r="E32" s="519" t="s">
        <v>203</v>
      </c>
      <c r="F32" s="520">
        <v>800</v>
      </c>
      <c r="G32" s="524"/>
      <c r="H32" s="521">
        <v>800</v>
      </c>
    </row>
    <row r="33" spans="1:8" s="121" customFormat="1" ht="15.75" customHeight="1" x14ac:dyDescent="0.25">
      <c r="A33" s="522"/>
      <c r="B33" s="523" t="s">
        <v>44</v>
      </c>
      <c r="C33" s="517" t="s">
        <v>571</v>
      </c>
      <c r="D33" s="518">
        <v>54112</v>
      </c>
      <c r="E33" s="519" t="s">
        <v>204</v>
      </c>
      <c r="F33" s="520">
        <v>800</v>
      </c>
      <c r="G33" s="524"/>
      <c r="H33" s="521">
        <v>800</v>
      </c>
    </row>
    <row r="34" spans="1:8" s="121" customFormat="1" ht="15.75" customHeight="1" x14ac:dyDescent="0.25">
      <c r="A34" s="522"/>
      <c r="B34" s="523" t="s">
        <v>44</v>
      </c>
      <c r="C34" s="517" t="s">
        <v>571</v>
      </c>
      <c r="D34" s="518">
        <v>54114</v>
      </c>
      <c r="E34" s="519" t="s">
        <v>36</v>
      </c>
      <c r="F34" s="520">
        <v>4000</v>
      </c>
      <c r="G34" s="524"/>
      <c r="H34" s="521">
        <v>4000</v>
      </c>
    </row>
    <row r="35" spans="1:8" s="121" customFormat="1" ht="15.75" customHeight="1" x14ac:dyDescent="0.25">
      <c r="A35" s="522"/>
      <c r="B35" s="523" t="s">
        <v>44</v>
      </c>
      <c r="C35" s="517" t="s">
        <v>571</v>
      </c>
      <c r="D35" s="518">
        <v>54115</v>
      </c>
      <c r="E35" s="519" t="s">
        <v>73</v>
      </c>
      <c r="F35" s="520">
        <v>1500</v>
      </c>
      <c r="G35" s="524"/>
      <c r="H35" s="521">
        <v>1500</v>
      </c>
    </row>
    <row r="36" spans="1:8" s="121" customFormat="1" ht="15.75" customHeight="1" x14ac:dyDescent="0.25">
      <c r="A36" s="522"/>
      <c r="B36" s="523" t="s">
        <v>44</v>
      </c>
      <c r="C36" s="517" t="s">
        <v>571</v>
      </c>
      <c r="D36" s="518">
        <v>54116</v>
      </c>
      <c r="E36" s="519" t="s">
        <v>413</v>
      </c>
      <c r="F36" s="520">
        <v>0</v>
      </c>
      <c r="G36" s="524"/>
      <c r="H36" s="521">
        <v>0</v>
      </c>
    </row>
    <row r="37" spans="1:8" s="121" customFormat="1" ht="15.75" customHeight="1" x14ac:dyDescent="0.25">
      <c r="A37" s="522"/>
      <c r="B37" s="523" t="s">
        <v>44</v>
      </c>
      <c r="C37" s="517" t="s">
        <v>571</v>
      </c>
      <c r="D37" s="518">
        <v>54117</v>
      </c>
      <c r="E37" s="519" t="s">
        <v>394</v>
      </c>
      <c r="F37" s="520">
        <v>0</v>
      </c>
      <c r="G37" s="524"/>
      <c r="H37" s="521">
        <v>0</v>
      </c>
    </row>
    <row r="38" spans="1:8" s="121" customFormat="1" ht="15.75" customHeight="1" x14ac:dyDescent="0.25">
      <c r="A38" s="522"/>
      <c r="B38" s="523" t="s">
        <v>44</v>
      </c>
      <c r="C38" s="517" t="s">
        <v>571</v>
      </c>
      <c r="D38" s="518">
        <v>54118</v>
      </c>
      <c r="E38" s="519" t="s">
        <v>205</v>
      </c>
      <c r="F38" s="520">
        <v>1200</v>
      </c>
      <c r="G38" s="524"/>
      <c r="H38" s="521">
        <v>1200</v>
      </c>
    </row>
    <row r="39" spans="1:8" s="121" customFormat="1" ht="15.75" customHeight="1" x14ac:dyDescent="0.25">
      <c r="A39" s="522"/>
      <c r="B39" s="523" t="s">
        <v>44</v>
      </c>
      <c r="C39" s="517" t="s">
        <v>571</v>
      </c>
      <c r="D39" s="518">
        <v>54119</v>
      </c>
      <c r="E39" s="519" t="s">
        <v>97</v>
      </c>
      <c r="F39" s="520">
        <v>2500</v>
      </c>
      <c r="G39" s="524"/>
      <c r="H39" s="521">
        <v>2500</v>
      </c>
    </row>
    <row r="40" spans="1:8" s="121" customFormat="1" ht="15.75" customHeight="1" x14ac:dyDescent="0.25">
      <c r="A40" s="522"/>
      <c r="B40" s="523" t="s">
        <v>44</v>
      </c>
      <c r="C40" s="517" t="s">
        <v>571</v>
      </c>
      <c r="D40" s="518">
        <v>54121</v>
      </c>
      <c r="E40" s="519" t="s">
        <v>76</v>
      </c>
      <c r="F40" s="520">
        <v>3000</v>
      </c>
      <c r="G40" s="524"/>
      <c r="H40" s="521">
        <v>3000</v>
      </c>
    </row>
    <row r="41" spans="1:8" s="121" customFormat="1" ht="15.75" customHeight="1" x14ac:dyDescent="0.25">
      <c r="A41" s="522"/>
      <c r="B41" s="523" t="s">
        <v>44</v>
      </c>
      <c r="C41" s="517" t="s">
        <v>571</v>
      </c>
      <c r="D41" s="518">
        <v>54199</v>
      </c>
      <c r="E41" s="519" t="s">
        <v>206</v>
      </c>
      <c r="F41" s="520">
        <v>3600</v>
      </c>
      <c r="G41" s="524"/>
      <c r="H41" s="521">
        <v>3600</v>
      </c>
    </row>
    <row r="42" spans="1:8" s="121" customFormat="1" ht="15.75" customHeight="1" x14ac:dyDescent="0.25">
      <c r="A42" s="522"/>
      <c r="B42" s="523" t="s">
        <v>44</v>
      </c>
      <c r="C42" s="517" t="s">
        <v>571</v>
      </c>
      <c r="D42" s="518">
        <v>54201</v>
      </c>
      <c r="E42" s="519" t="s">
        <v>325</v>
      </c>
      <c r="F42" s="520">
        <v>19200</v>
      </c>
      <c r="G42" s="524"/>
      <c r="H42" s="521">
        <v>19200</v>
      </c>
    </row>
    <row r="43" spans="1:8" s="121" customFormat="1" ht="15.75" customHeight="1" x14ac:dyDescent="0.25">
      <c r="A43" s="522"/>
      <c r="B43" s="523" t="s">
        <v>44</v>
      </c>
      <c r="C43" s="517" t="s">
        <v>571</v>
      </c>
      <c r="D43" s="518">
        <v>54202</v>
      </c>
      <c r="E43" s="519" t="s">
        <v>38</v>
      </c>
      <c r="F43" s="520">
        <v>3000</v>
      </c>
      <c r="G43" s="524"/>
      <c r="H43" s="521">
        <v>3000</v>
      </c>
    </row>
    <row r="44" spans="1:8" s="121" customFormat="1" ht="15.75" customHeight="1" x14ac:dyDescent="0.25">
      <c r="A44" s="522"/>
      <c r="B44" s="523" t="s">
        <v>44</v>
      </c>
      <c r="C44" s="517" t="s">
        <v>571</v>
      </c>
      <c r="D44" s="518">
        <v>54203</v>
      </c>
      <c r="E44" s="519" t="s">
        <v>39</v>
      </c>
      <c r="F44" s="520">
        <v>20000</v>
      </c>
      <c r="G44" s="524"/>
      <c r="H44" s="521">
        <v>20000</v>
      </c>
    </row>
    <row r="45" spans="1:8" s="121" customFormat="1" ht="15.75" customHeight="1" x14ac:dyDescent="0.25">
      <c r="A45" s="522"/>
      <c r="B45" s="523" t="s">
        <v>44</v>
      </c>
      <c r="C45" s="517" t="s">
        <v>571</v>
      </c>
      <c r="D45" s="518">
        <v>54204</v>
      </c>
      <c r="E45" s="519" t="s">
        <v>554</v>
      </c>
      <c r="F45" s="520">
        <v>0</v>
      </c>
      <c r="G45" s="524"/>
      <c r="H45" s="521">
        <v>0</v>
      </c>
    </row>
    <row r="46" spans="1:8" s="121" customFormat="1" ht="15.75" customHeight="1" x14ac:dyDescent="0.25">
      <c r="A46" s="522"/>
      <c r="B46" s="523" t="s">
        <v>44</v>
      </c>
      <c r="C46" s="517" t="s">
        <v>571</v>
      </c>
      <c r="D46" s="518">
        <v>54205</v>
      </c>
      <c r="E46" s="519" t="s">
        <v>18</v>
      </c>
      <c r="F46" s="520">
        <v>0</v>
      </c>
      <c r="G46" s="524"/>
      <c r="H46" s="521">
        <v>0</v>
      </c>
    </row>
    <row r="47" spans="1:8" s="121" customFormat="1" ht="15.75" customHeight="1" x14ac:dyDescent="0.25">
      <c r="A47" s="522"/>
      <c r="B47" s="523" t="s">
        <v>44</v>
      </c>
      <c r="C47" s="517" t="s">
        <v>571</v>
      </c>
      <c r="D47" s="518">
        <v>54301</v>
      </c>
      <c r="E47" s="519" t="s">
        <v>207</v>
      </c>
      <c r="F47" s="520">
        <v>0</v>
      </c>
      <c r="G47" s="524"/>
      <c r="H47" s="521">
        <v>0</v>
      </c>
    </row>
    <row r="48" spans="1:8" s="121" customFormat="1" ht="15.75" customHeight="1" x14ac:dyDescent="0.25">
      <c r="A48" s="522"/>
      <c r="B48" s="523" t="s">
        <v>44</v>
      </c>
      <c r="C48" s="517" t="s">
        <v>571</v>
      </c>
      <c r="D48" s="518">
        <v>54302</v>
      </c>
      <c r="E48" s="519" t="s">
        <v>208</v>
      </c>
      <c r="F48" s="520">
        <v>2500</v>
      </c>
      <c r="G48" s="524"/>
      <c r="H48" s="521">
        <v>2500</v>
      </c>
    </row>
    <row r="49" spans="1:8" s="121" customFormat="1" ht="15.75" customHeight="1" x14ac:dyDescent="0.25">
      <c r="A49" s="522"/>
      <c r="B49" s="523" t="s">
        <v>44</v>
      </c>
      <c r="C49" s="517" t="s">
        <v>571</v>
      </c>
      <c r="D49" s="518">
        <v>54303</v>
      </c>
      <c r="E49" s="519" t="s">
        <v>209</v>
      </c>
      <c r="F49" s="520">
        <v>2400</v>
      </c>
      <c r="G49" s="524"/>
      <c r="H49" s="521">
        <v>2400</v>
      </c>
    </row>
    <row r="50" spans="1:8" s="121" customFormat="1" ht="15.75" customHeight="1" x14ac:dyDescent="0.25">
      <c r="A50" s="522"/>
      <c r="B50" s="523" t="s">
        <v>44</v>
      </c>
      <c r="C50" s="517" t="s">
        <v>571</v>
      </c>
      <c r="D50" s="518">
        <v>54304</v>
      </c>
      <c r="E50" s="519" t="s">
        <v>69</v>
      </c>
      <c r="F50" s="520">
        <v>4800</v>
      </c>
      <c r="G50" s="524"/>
      <c r="H50" s="521">
        <v>4800</v>
      </c>
    </row>
    <row r="51" spans="1:8" s="121" customFormat="1" ht="15.75" customHeight="1" x14ac:dyDescent="0.25">
      <c r="A51" s="522"/>
      <c r="B51" s="523" t="s">
        <v>44</v>
      </c>
      <c r="C51" s="517" t="s">
        <v>571</v>
      </c>
      <c r="D51" s="518">
        <v>54305</v>
      </c>
      <c r="E51" s="519" t="s">
        <v>70</v>
      </c>
      <c r="F51" s="520">
        <v>0</v>
      </c>
      <c r="G51" s="524"/>
      <c r="H51" s="521">
        <v>0</v>
      </c>
    </row>
    <row r="52" spans="1:8" s="121" customFormat="1" ht="15.75" customHeight="1" x14ac:dyDescent="0.25">
      <c r="A52" s="522"/>
      <c r="B52" s="523" t="s">
        <v>44</v>
      </c>
      <c r="C52" s="517" t="s">
        <v>571</v>
      </c>
      <c r="D52" s="518">
        <v>54307</v>
      </c>
      <c r="E52" s="519" t="s">
        <v>395</v>
      </c>
      <c r="F52" s="520">
        <v>1000</v>
      </c>
      <c r="G52" s="524"/>
      <c r="H52" s="521">
        <v>1000</v>
      </c>
    </row>
    <row r="53" spans="1:8" s="121" customFormat="1" ht="15.75" customHeight="1" x14ac:dyDescent="0.25">
      <c r="A53" s="522"/>
      <c r="B53" s="523" t="s">
        <v>44</v>
      </c>
      <c r="C53" s="517" t="s">
        <v>571</v>
      </c>
      <c r="D53" s="518">
        <v>54310</v>
      </c>
      <c r="E53" s="519" t="s">
        <v>210</v>
      </c>
      <c r="F53" s="520">
        <v>0</v>
      </c>
      <c r="G53" s="524"/>
      <c r="H53" s="521">
        <v>0</v>
      </c>
    </row>
    <row r="54" spans="1:8" s="121" customFormat="1" ht="15.75" customHeight="1" x14ac:dyDescent="0.25">
      <c r="A54" s="527"/>
      <c r="B54" s="528" t="s">
        <v>44</v>
      </c>
      <c r="C54" s="517" t="s">
        <v>571</v>
      </c>
      <c r="D54" s="518">
        <v>54313</v>
      </c>
      <c r="E54" s="519" t="s">
        <v>414</v>
      </c>
      <c r="F54" s="520">
        <v>2000</v>
      </c>
      <c r="G54" s="529"/>
      <c r="H54" s="521">
        <v>2000</v>
      </c>
    </row>
    <row r="55" spans="1:8" s="121" customFormat="1" ht="15.75" customHeight="1" x14ac:dyDescent="0.25">
      <c r="A55" s="527"/>
      <c r="B55" s="528" t="s">
        <v>44</v>
      </c>
      <c r="C55" s="517" t="s">
        <v>571</v>
      </c>
      <c r="D55" s="518">
        <v>54314</v>
      </c>
      <c r="E55" s="519" t="s">
        <v>74</v>
      </c>
      <c r="F55" s="520">
        <v>1200</v>
      </c>
      <c r="G55" s="529"/>
      <c r="H55" s="521">
        <v>1200</v>
      </c>
    </row>
    <row r="56" spans="1:8" s="121" customFormat="1" ht="15.75" customHeight="1" x14ac:dyDescent="0.25">
      <c r="A56" s="527"/>
      <c r="B56" s="528" t="s">
        <v>44</v>
      </c>
      <c r="C56" s="517" t="s">
        <v>571</v>
      </c>
      <c r="D56" s="518">
        <v>54316</v>
      </c>
      <c r="E56" s="519" t="s">
        <v>397</v>
      </c>
      <c r="F56" s="520">
        <v>3000</v>
      </c>
      <c r="G56" s="529"/>
      <c r="H56" s="521">
        <v>3000</v>
      </c>
    </row>
    <row r="57" spans="1:8" s="121" customFormat="1" ht="15.75" customHeight="1" x14ac:dyDescent="0.25">
      <c r="A57" s="527"/>
      <c r="B57" s="528" t="s">
        <v>44</v>
      </c>
      <c r="C57" s="517" t="s">
        <v>571</v>
      </c>
      <c r="D57" s="518">
        <v>54317</v>
      </c>
      <c r="E57" s="519" t="s">
        <v>555</v>
      </c>
      <c r="F57" s="520">
        <v>0</v>
      </c>
      <c r="G57" s="529"/>
      <c r="H57" s="521">
        <v>0</v>
      </c>
    </row>
    <row r="58" spans="1:8" s="121" customFormat="1" ht="15.75" customHeight="1" x14ac:dyDescent="0.25">
      <c r="A58" s="527"/>
      <c r="B58" s="528" t="s">
        <v>44</v>
      </c>
      <c r="C58" s="517" t="s">
        <v>571</v>
      </c>
      <c r="D58" s="518">
        <v>54318</v>
      </c>
      <c r="E58" s="519" t="s">
        <v>556</v>
      </c>
      <c r="F58" s="520">
        <v>1800</v>
      </c>
      <c r="G58" s="529"/>
      <c r="H58" s="521">
        <v>1800</v>
      </c>
    </row>
    <row r="59" spans="1:8" s="121" customFormat="1" ht="15.75" customHeight="1" x14ac:dyDescent="0.25">
      <c r="A59" s="527"/>
      <c r="B59" s="528" t="s">
        <v>44</v>
      </c>
      <c r="C59" s="517" t="s">
        <v>571</v>
      </c>
      <c r="D59" s="518">
        <v>54399</v>
      </c>
      <c r="E59" s="519" t="s">
        <v>71</v>
      </c>
      <c r="F59" s="520">
        <v>3600</v>
      </c>
      <c r="G59" s="529"/>
      <c r="H59" s="521">
        <v>3600</v>
      </c>
    </row>
    <row r="60" spans="1:8" s="121" customFormat="1" ht="15.75" customHeight="1" x14ac:dyDescent="0.25">
      <c r="A60" s="527"/>
      <c r="B60" s="528" t="s">
        <v>44</v>
      </c>
      <c r="C60" s="517" t="s">
        <v>571</v>
      </c>
      <c r="D60" s="518">
        <v>54404</v>
      </c>
      <c r="E60" s="519" t="s">
        <v>431</v>
      </c>
      <c r="F60" s="520">
        <v>0</v>
      </c>
      <c r="G60" s="529"/>
      <c r="H60" s="521">
        <v>0</v>
      </c>
    </row>
    <row r="61" spans="1:8" ht="20.25" customHeight="1" x14ac:dyDescent="0.25">
      <c r="A61" s="527"/>
      <c r="B61" s="528" t="s">
        <v>44</v>
      </c>
      <c r="C61" s="517" t="s">
        <v>571</v>
      </c>
      <c r="D61" s="518">
        <v>54503</v>
      </c>
      <c r="E61" s="519" t="s">
        <v>72</v>
      </c>
      <c r="F61" s="520">
        <v>0</v>
      </c>
      <c r="G61" s="530"/>
      <c r="H61" s="521">
        <v>0</v>
      </c>
    </row>
    <row r="62" spans="1:8" ht="15.6" x14ac:dyDescent="0.25">
      <c r="A62" s="527"/>
      <c r="B62" s="528" t="s">
        <v>44</v>
      </c>
      <c r="C62" s="517" t="s">
        <v>571</v>
      </c>
      <c r="D62" s="518">
        <v>54504</v>
      </c>
      <c r="E62" s="519" t="s">
        <v>78</v>
      </c>
      <c r="F62" s="520">
        <v>3000</v>
      </c>
      <c r="G62" s="530"/>
      <c r="H62" s="521">
        <v>3000</v>
      </c>
    </row>
    <row r="63" spans="1:8" ht="15.6" x14ac:dyDescent="0.25">
      <c r="A63" s="527"/>
      <c r="B63" s="528" t="s">
        <v>44</v>
      </c>
      <c r="C63" s="517" t="s">
        <v>571</v>
      </c>
      <c r="D63" s="518">
        <v>54505</v>
      </c>
      <c r="E63" s="519" t="s">
        <v>225</v>
      </c>
      <c r="F63" s="520">
        <v>0</v>
      </c>
      <c r="G63" s="530"/>
      <c r="H63" s="521">
        <v>0</v>
      </c>
    </row>
    <row r="64" spans="1:8" ht="16.5" customHeight="1" x14ac:dyDescent="0.25">
      <c r="A64" s="527"/>
      <c r="B64" s="528" t="s">
        <v>44</v>
      </c>
      <c r="C64" s="517" t="s">
        <v>571</v>
      </c>
      <c r="D64" s="518">
        <v>54599</v>
      </c>
      <c r="E64" s="519" t="s">
        <v>558</v>
      </c>
      <c r="F64" s="520">
        <v>0</v>
      </c>
      <c r="G64" s="530"/>
      <c r="H64" s="521">
        <v>0</v>
      </c>
    </row>
    <row r="65" spans="1:8" ht="15.6" x14ac:dyDescent="0.25">
      <c r="A65" s="527"/>
      <c r="B65" s="528" t="s">
        <v>44</v>
      </c>
      <c r="C65" s="517" t="s">
        <v>571</v>
      </c>
      <c r="D65" s="518">
        <v>54601</v>
      </c>
      <c r="E65" s="519" t="s">
        <v>398</v>
      </c>
      <c r="F65" s="520">
        <v>0</v>
      </c>
      <c r="G65" s="530"/>
      <c r="H65" s="521">
        <v>0</v>
      </c>
    </row>
    <row r="66" spans="1:8" ht="15.6" x14ac:dyDescent="0.25">
      <c r="A66" s="527"/>
      <c r="B66" s="528" t="s">
        <v>44</v>
      </c>
      <c r="C66" s="517" t="s">
        <v>571</v>
      </c>
      <c r="D66" s="518">
        <v>54602</v>
      </c>
      <c r="E66" s="519" t="s">
        <v>228</v>
      </c>
      <c r="F66" s="530"/>
      <c r="G66" s="531">
        <v>20000</v>
      </c>
      <c r="H66" s="521">
        <v>20000</v>
      </c>
    </row>
    <row r="67" spans="1:8" ht="15.6" x14ac:dyDescent="0.25">
      <c r="A67" s="527"/>
      <c r="B67" s="528" t="s">
        <v>44</v>
      </c>
      <c r="C67" s="517" t="s">
        <v>571</v>
      </c>
      <c r="D67" s="518">
        <v>54603</v>
      </c>
      <c r="E67" s="519" t="s">
        <v>399</v>
      </c>
      <c r="F67" s="530"/>
      <c r="G67" s="531">
        <v>20000</v>
      </c>
      <c r="H67" s="521">
        <v>20000</v>
      </c>
    </row>
    <row r="68" spans="1:8" ht="15.6" x14ac:dyDescent="0.25">
      <c r="A68" s="527"/>
      <c r="B68" s="528" t="s">
        <v>44</v>
      </c>
      <c r="C68" s="517" t="s">
        <v>571</v>
      </c>
      <c r="D68" s="518">
        <v>55601</v>
      </c>
      <c r="E68" s="519" t="s">
        <v>446</v>
      </c>
      <c r="F68" s="520">
        <v>4000</v>
      </c>
      <c r="G68" s="530"/>
      <c r="H68" s="521">
        <v>4000</v>
      </c>
    </row>
    <row r="69" spans="1:8" ht="15.6" x14ac:dyDescent="0.25">
      <c r="A69" s="527"/>
      <c r="B69" s="528" t="s">
        <v>44</v>
      </c>
      <c r="C69" s="517" t="s">
        <v>571</v>
      </c>
      <c r="D69" s="518">
        <v>55602</v>
      </c>
      <c r="E69" s="519" t="s">
        <v>425</v>
      </c>
      <c r="F69" s="520">
        <v>5100</v>
      </c>
      <c r="G69" s="530"/>
      <c r="H69" s="521">
        <v>5100</v>
      </c>
    </row>
    <row r="70" spans="1:8" ht="15.6" x14ac:dyDescent="0.25">
      <c r="A70" s="527"/>
      <c r="B70" s="528" t="s">
        <v>44</v>
      </c>
      <c r="C70" s="517" t="s">
        <v>571</v>
      </c>
      <c r="D70" s="518">
        <v>55603</v>
      </c>
      <c r="E70" s="519" t="s">
        <v>211</v>
      </c>
      <c r="F70" s="520">
        <v>196.12</v>
      </c>
      <c r="G70" s="530"/>
      <c r="H70" s="521">
        <v>196.12</v>
      </c>
    </row>
    <row r="71" spans="1:8" ht="15.6" x14ac:dyDescent="0.25">
      <c r="A71" s="527"/>
      <c r="B71" s="528" t="s">
        <v>44</v>
      </c>
      <c r="C71" s="517" t="s">
        <v>571</v>
      </c>
      <c r="D71" s="518">
        <v>55799</v>
      </c>
      <c r="E71" s="519" t="s">
        <v>262</v>
      </c>
      <c r="F71" s="520">
        <v>1200</v>
      </c>
      <c r="G71" s="530"/>
      <c r="H71" s="521">
        <v>1200</v>
      </c>
    </row>
    <row r="72" spans="1:8" ht="15.6" x14ac:dyDescent="0.25">
      <c r="A72" s="527"/>
      <c r="B72" s="528" t="s">
        <v>44</v>
      </c>
      <c r="C72" s="517" t="s">
        <v>571</v>
      </c>
      <c r="D72" s="518">
        <v>56201</v>
      </c>
      <c r="E72" s="519" t="s">
        <v>411</v>
      </c>
      <c r="F72" s="520">
        <v>5500</v>
      </c>
      <c r="G72" s="530"/>
      <c r="H72" s="521">
        <v>5500</v>
      </c>
    </row>
    <row r="73" spans="1:8" ht="15.6" x14ac:dyDescent="0.25">
      <c r="A73" s="527"/>
      <c r="B73" s="528" t="s">
        <v>44</v>
      </c>
      <c r="C73" s="517" t="s">
        <v>571</v>
      </c>
      <c r="D73" s="518">
        <v>56303</v>
      </c>
      <c r="E73" s="519" t="s">
        <v>306</v>
      </c>
      <c r="F73" s="520">
        <v>0</v>
      </c>
      <c r="G73" s="530"/>
      <c r="H73" s="521">
        <v>0</v>
      </c>
    </row>
    <row r="74" spans="1:8" ht="15.6" x14ac:dyDescent="0.25">
      <c r="A74" s="527"/>
      <c r="B74" s="528" t="s">
        <v>44</v>
      </c>
      <c r="C74" s="517" t="s">
        <v>571</v>
      </c>
      <c r="D74" s="518">
        <v>56304</v>
      </c>
      <c r="E74" s="519" t="s">
        <v>255</v>
      </c>
      <c r="F74" s="520">
        <v>0</v>
      </c>
      <c r="G74" s="530"/>
      <c r="H74" s="521">
        <v>0</v>
      </c>
    </row>
    <row r="75" spans="1:8" ht="15.6" x14ac:dyDescent="0.25">
      <c r="A75" s="527"/>
      <c r="B75" s="528" t="s">
        <v>44</v>
      </c>
      <c r="C75" s="517" t="s">
        <v>571</v>
      </c>
      <c r="D75" s="518">
        <v>56305</v>
      </c>
      <c r="E75" s="519" t="s">
        <v>312</v>
      </c>
      <c r="F75" s="520">
        <v>0</v>
      </c>
      <c r="G75" s="530"/>
      <c r="H75" s="521">
        <v>0</v>
      </c>
    </row>
    <row r="76" spans="1:8" ht="15.6" x14ac:dyDescent="0.25">
      <c r="A76" s="527"/>
      <c r="B76" s="528" t="s">
        <v>44</v>
      </c>
      <c r="C76" s="517" t="s">
        <v>571</v>
      </c>
      <c r="D76" s="518">
        <v>61101</v>
      </c>
      <c r="E76" s="519" t="s">
        <v>214</v>
      </c>
      <c r="F76" s="520">
        <v>3000</v>
      </c>
      <c r="G76" s="530"/>
      <c r="H76" s="521">
        <v>3000</v>
      </c>
    </row>
    <row r="77" spans="1:8" ht="15.6" x14ac:dyDescent="0.25">
      <c r="A77" s="527"/>
      <c r="B77" s="528" t="s">
        <v>44</v>
      </c>
      <c r="C77" s="517" t="s">
        <v>571</v>
      </c>
      <c r="D77" s="518">
        <v>61102</v>
      </c>
      <c r="E77" s="519" t="s">
        <v>230</v>
      </c>
      <c r="F77" s="520">
        <v>3000</v>
      </c>
      <c r="G77" s="530"/>
      <c r="H77" s="521">
        <v>3000</v>
      </c>
    </row>
    <row r="78" spans="1:8" ht="15.6" x14ac:dyDescent="0.25">
      <c r="A78" s="527"/>
      <c r="B78" s="528" t="s">
        <v>44</v>
      </c>
      <c r="C78" s="517" t="s">
        <v>571</v>
      </c>
      <c r="D78" s="518">
        <v>61103</v>
      </c>
      <c r="E78" s="519" t="s">
        <v>560</v>
      </c>
      <c r="F78" s="520">
        <v>0</v>
      </c>
      <c r="G78" s="530"/>
      <c r="H78" s="521">
        <v>0</v>
      </c>
    </row>
    <row r="79" spans="1:8" ht="15.6" x14ac:dyDescent="0.25">
      <c r="A79" s="527"/>
      <c r="B79" s="528" t="s">
        <v>44</v>
      </c>
      <c r="C79" s="517" t="s">
        <v>571</v>
      </c>
      <c r="D79" s="518">
        <v>61104</v>
      </c>
      <c r="E79" s="519" t="s">
        <v>332</v>
      </c>
      <c r="F79" s="520">
        <v>3000</v>
      </c>
      <c r="G79" s="530"/>
      <c r="H79" s="521">
        <v>3000</v>
      </c>
    </row>
    <row r="80" spans="1:8" ht="15.6" x14ac:dyDescent="0.25">
      <c r="A80" s="527"/>
      <c r="B80" s="528" t="s">
        <v>44</v>
      </c>
      <c r="C80" s="517" t="s">
        <v>571</v>
      </c>
      <c r="D80" s="518">
        <v>61108</v>
      </c>
      <c r="E80" s="519" t="s">
        <v>205</v>
      </c>
      <c r="F80" s="520">
        <v>2000</v>
      </c>
      <c r="G80" s="530"/>
      <c r="H80" s="521">
        <v>2000</v>
      </c>
    </row>
    <row r="81" spans="1:8" ht="15.6" x14ac:dyDescent="0.25">
      <c r="A81" s="527"/>
      <c r="B81" s="528" t="s">
        <v>44</v>
      </c>
      <c r="C81" s="517" t="s">
        <v>571</v>
      </c>
      <c r="D81" s="518">
        <v>61199</v>
      </c>
      <c r="E81" s="519" t="s">
        <v>213</v>
      </c>
      <c r="F81" s="520">
        <v>2400</v>
      </c>
      <c r="G81" s="530"/>
      <c r="H81" s="521">
        <v>2400</v>
      </c>
    </row>
    <row r="82" spans="1:8" ht="15.6" x14ac:dyDescent="0.25">
      <c r="A82" s="527"/>
      <c r="B82" s="528" t="s">
        <v>44</v>
      </c>
      <c r="C82" s="517" t="s">
        <v>571</v>
      </c>
      <c r="D82" s="518">
        <v>61501</v>
      </c>
      <c r="E82" s="519" t="s">
        <v>561</v>
      </c>
      <c r="F82" s="520">
        <v>0</v>
      </c>
      <c r="G82" s="530"/>
      <c r="H82" s="521">
        <v>0</v>
      </c>
    </row>
    <row r="83" spans="1:8" ht="15.6" x14ac:dyDescent="0.25">
      <c r="A83" s="527"/>
      <c r="B83" s="528" t="s">
        <v>44</v>
      </c>
      <c r="C83" s="517" t="s">
        <v>571</v>
      </c>
      <c r="D83" s="518">
        <v>61502</v>
      </c>
      <c r="E83" s="519" t="s">
        <v>562</v>
      </c>
      <c r="F83" s="520">
        <v>0</v>
      </c>
      <c r="G83" s="530"/>
      <c r="H83" s="521">
        <v>0</v>
      </c>
    </row>
    <row r="84" spans="1:8" ht="15.6" x14ac:dyDescent="0.25">
      <c r="A84" s="527"/>
      <c r="B84" s="528" t="s">
        <v>44</v>
      </c>
      <c r="C84" s="517" t="s">
        <v>571</v>
      </c>
      <c r="D84" s="518">
        <v>61503</v>
      </c>
      <c r="E84" s="519" t="s">
        <v>563</v>
      </c>
      <c r="F84" s="520">
        <v>0</v>
      </c>
      <c r="G84" s="530"/>
      <c r="H84" s="521">
        <v>0</v>
      </c>
    </row>
    <row r="85" spans="1:8" ht="13.8" x14ac:dyDescent="0.25">
      <c r="A85" s="527"/>
      <c r="B85" s="528" t="s">
        <v>44</v>
      </c>
      <c r="C85" s="517" t="s">
        <v>571</v>
      </c>
      <c r="D85" s="518">
        <v>61599</v>
      </c>
      <c r="E85" s="519" t="s">
        <v>564</v>
      </c>
      <c r="F85" s="531">
        <v>0</v>
      </c>
      <c r="G85" s="531">
        <v>0</v>
      </c>
      <c r="H85" s="521">
        <v>0</v>
      </c>
    </row>
    <row r="86" spans="1:8" ht="15.6" x14ac:dyDescent="0.25">
      <c r="A86" s="527"/>
      <c r="B86" s="528" t="s">
        <v>44</v>
      </c>
      <c r="C86" s="517" t="s">
        <v>571</v>
      </c>
      <c r="D86" s="518">
        <v>61601</v>
      </c>
      <c r="E86" s="519" t="s">
        <v>365</v>
      </c>
      <c r="F86" s="530"/>
      <c r="G86" s="531">
        <v>0</v>
      </c>
      <c r="H86" s="521">
        <v>0</v>
      </c>
    </row>
    <row r="87" spans="1:8" ht="15.6" x14ac:dyDescent="0.25">
      <c r="A87" s="527"/>
      <c r="B87" s="528" t="s">
        <v>44</v>
      </c>
      <c r="C87" s="517" t="s">
        <v>571</v>
      </c>
      <c r="D87" s="518">
        <v>61602</v>
      </c>
      <c r="E87" s="519" t="s">
        <v>548</v>
      </c>
      <c r="F87" s="530"/>
      <c r="G87" s="531">
        <v>0</v>
      </c>
      <c r="H87" s="521">
        <v>0</v>
      </c>
    </row>
    <row r="88" spans="1:8" ht="15.6" x14ac:dyDescent="0.25">
      <c r="A88" s="527"/>
      <c r="B88" s="528" t="s">
        <v>44</v>
      </c>
      <c r="C88" s="517" t="s">
        <v>571</v>
      </c>
      <c r="D88" s="518">
        <v>61603</v>
      </c>
      <c r="E88" s="519" t="s">
        <v>549</v>
      </c>
      <c r="F88" s="530"/>
      <c r="G88" s="531">
        <v>15000</v>
      </c>
      <c r="H88" s="521">
        <v>15000</v>
      </c>
    </row>
    <row r="89" spans="1:8" ht="15.6" x14ac:dyDescent="0.25">
      <c r="A89" s="527"/>
      <c r="B89" s="528" t="s">
        <v>44</v>
      </c>
      <c r="C89" s="517" t="s">
        <v>571</v>
      </c>
      <c r="D89" s="518">
        <v>61604</v>
      </c>
      <c r="E89" s="519" t="s">
        <v>552</v>
      </c>
      <c r="F89" s="530"/>
      <c r="G89" s="531">
        <v>15000</v>
      </c>
      <c r="H89" s="521">
        <v>15000</v>
      </c>
    </row>
    <row r="90" spans="1:8" ht="15.6" x14ac:dyDescent="0.25">
      <c r="A90" s="527"/>
      <c r="B90" s="528" t="s">
        <v>44</v>
      </c>
      <c r="C90" s="517" t="s">
        <v>571</v>
      </c>
      <c r="D90" s="518">
        <v>61606</v>
      </c>
      <c r="E90" s="519" t="s">
        <v>547</v>
      </c>
      <c r="F90" s="530"/>
      <c r="G90" s="531">
        <v>15000</v>
      </c>
      <c r="H90" s="521">
        <v>15000</v>
      </c>
    </row>
    <row r="91" spans="1:8" ht="15.6" x14ac:dyDescent="0.25">
      <c r="A91" s="527"/>
      <c r="B91" s="528" t="s">
        <v>44</v>
      </c>
      <c r="C91" s="517" t="s">
        <v>571</v>
      </c>
      <c r="D91" s="518">
        <v>61608</v>
      </c>
      <c r="E91" s="519" t="s">
        <v>369</v>
      </c>
      <c r="F91" s="530"/>
      <c r="G91" s="531">
        <v>0</v>
      </c>
      <c r="H91" s="521">
        <v>0</v>
      </c>
    </row>
    <row r="92" spans="1:8" ht="15.6" x14ac:dyDescent="0.25">
      <c r="A92" s="527"/>
      <c r="B92" s="528" t="s">
        <v>44</v>
      </c>
      <c r="C92" s="517" t="s">
        <v>571</v>
      </c>
      <c r="D92" s="518">
        <v>61699</v>
      </c>
      <c r="E92" s="519" t="s">
        <v>546</v>
      </c>
      <c r="F92" s="530"/>
      <c r="G92" s="531">
        <v>0</v>
      </c>
      <c r="H92" s="521">
        <v>0</v>
      </c>
    </row>
    <row r="93" spans="1:8" ht="15.6" x14ac:dyDescent="0.25">
      <c r="A93" s="527"/>
      <c r="B93" s="528" t="s">
        <v>44</v>
      </c>
      <c r="C93" s="517" t="s">
        <v>571</v>
      </c>
      <c r="D93" s="518">
        <v>71308</v>
      </c>
      <c r="E93" s="519" t="s">
        <v>250</v>
      </c>
      <c r="F93" s="530"/>
      <c r="G93" s="531"/>
      <c r="H93" s="521">
        <v>0</v>
      </c>
    </row>
    <row r="94" spans="1:8" ht="13.8" x14ac:dyDescent="0.25">
      <c r="A94" s="527"/>
      <c r="B94" s="528" t="s">
        <v>44</v>
      </c>
      <c r="C94" s="532" t="s">
        <v>571</v>
      </c>
      <c r="D94" s="533" t="s">
        <v>502</v>
      </c>
      <c r="E94" s="534" t="s">
        <v>565</v>
      </c>
      <c r="F94" s="520">
        <v>12000</v>
      </c>
      <c r="G94" s="531"/>
      <c r="H94" s="535">
        <v>12000</v>
      </c>
    </row>
    <row r="95" spans="1:8" ht="19.5" customHeight="1" x14ac:dyDescent="0.25">
      <c r="A95" s="522"/>
      <c r="B95" s="523" t="s">
        <v>44</v>
      </c>
      <c r="C95" s="536" t="s">
        <v>571</v>
      </c>
      <c r="D95" s="525">
        <v>72201</v>
      </c>
      <c r="E95" s="526" t="s">
        <v>566</v>
      </c>
      <c r="F95" s="537"/>
      <c r="G95" s="531">
        <v>0</v>
      </c>
      <c r="H95" s="521">
        <v>0</v>
      </c>
    </row>
    <row r="96" spans="1:8" ht="14.4" thickBot="1" x14ac:dyDescent="0.3">
      <c r="A96" s="538"/>
      <c r="B96" s="539"/>
      <c r="C96" s="540"/>
      <c r="D96" s="541"/>
      <c r="E96" s="542"/>
      <c r="F96" s="543"/>
      <c r="G96" s="543"/>
      <c r="H96" s="535"/>
    </row>
    <row r="97" spans="1:8" ht="15.6" thickBot="1" x14ac:dyDescent="0.3">
      <c r="A97" s="544"/>
      <c r="B97" s="545"/>
      <c r="C97" s="546"/>
      <c r="D97" s="547"/>
      <c r="E97" s="548" t="s">
        <v>155</v>
      </c>
      <c r="F97" s="549">
        <f>SUM(F11:F95)</f>
        <v>342096.12</v>
      </c>
      <c r="G97" s="549">
        <f>SUM(G11:G95)</f>
        <v>85000</v>
      </c>
      <c r="H97" s="549">
        <f>SUM(H11:H95)</f>
        <v>427096.12</v>
      </c>
    </row>
    <row r="99" spans="1:8" x14ac:dyDescent="0.25">
      <c r="E99" s="485"/>
      <c r="F99" s="486"/>
      <c r="G99" s="486"/>
      <c r="H99" s="500"/>
    </row>
    <row r="101" spans="1:8" ht="13.8" x14ac:dyDescent="0.25">
      <c r="G101" s="469"/>
      <c r="H101" s="499"/>
    </row>
    <row r="102" spans="1:8" x14ac:dyDescent="0.25">
      <c r="H102" s="499"/>
    </row>
    <row r="103" spans="1:8" x14ac:dyDescent="0.25">
      <c r="G103" s="468"/>
      <c r="H103" s="499"/>
    </row>
  </sheetData>
  <mergeCells count="13">
    <mergeCell ref="A6:H6"/>
    <mergeCell ref="A1:H1"/>
    <mergeCell ref="A2:H2"/>
    <mergeCell ref="A3:H3"/>
    <mergeCell ref="A4:H4"/>
    <mergeCell ref="A5:H5"/>
    <mergeCell ref="H9:H10"/>
    <mergeCell ref="A7:H7"/>
    <mergeCell ref="A8:H8"/>
    <mergeCell ref="A9:D9"/>
    <mergeCell ref="E9:E10"/>
    <mergeCell ref="F9:F10"/>
    <mergeCell ref="G9:G10"/>
  </mergeCells>
  <phoneticPr fontId="2" type="noConversion"/>
  <printOptions horizontalCentered="1"/>
  <pageMargins left="0.19685039370078741" right="0.19685039370078741" top="0.78740157480314965" bottom="0.47244094488188981" header="0" footer="0"/>
  <pageSetup scale="84" fitToHeight="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0"/>
  <sheetViews>
    <sheetView showGridLines="0" zoomScale="120" zoomScaleNormal="120" workbookViewId="0">
      <selection activeCell="I20" sqref="I20"/>
    </sheetView>
  </sheetViews>
  <sheetFormatPr baseColWidth="10" defaultColWidth="18.6640625" defaultRowHeight="13.2" x14ac:dyDescent="0.25"/>
  <cols>
    <col min="1" max="1" width="6" style="42" customWidth="1"/>
    <col min="2" max="2" width="12.5546875" style="42" customWidth="1"/>
    <col min="3" max="3" width="40.109375" style="42" customWidth="1"/>
    <col min="4" max="4" width="21.6640625" style="42" customWidth="1"/>
    <col min="5" max="5" width="17.33203125" style="42" customWidth="1"/>
    <col min="6" max="6" width="10.88671875" style="42" customWidth="1"/>
    <col min="7" max="7" width="15.5546875" style="42" customWidth="1"/>
    <col min="8" max="16384" width="18.6640625" style="42"/>
  </cols>
  <sheetData>
    <row r="1" spans="1:6" ht="22.5" customHeight="1" x14ac:dyDescent="0.25">
      <c r="B1" s="583" t="s">
        <v>376</v>
      </c>
      <c r="C1" s="583"/>
      <c r="D1" s="583"/>
      <c r="E1" s="41"/>
      <c r="F1" s="41"/>
    </row>
    <row r="2" spans="1:6" ht="20.25" customHeight="1" x14ac:dyDescent="0.25">
      <c r="B2" s="584" t="s">
        <v>375</v>
      </c>
      <c r="C2" s="584"/>
      <c r="D2" s="584"/>
      <c r="E2" s="43"/>
      <c r="F2" s="43"/>
    </row>
    <row r="3" spans="1:6" ht="24" customHeight="1" x14ac:dyDescent="0.25">
      <c r="B3" s="585" t="s">
        <v>523</v>
      </c>
      <c r="C3" s="585"/>
      <c r="D3" s="585"/>
      <c r="E3" s="44"/>
      <c r="F3" s="44"/>
    </row>
    <row r="4" spans="1:6" ht="26.25" customHeight="1" thickBot="1" x14ac:dyDescent="0.3">
      <c r="B4" s="578" t="s">
        <v>427</v>
      </c>
      <c r="C4" s="579"/>
      <c r="D4" s="579"/>
      <c r="E4" s="44"/>
      <c r="F4" s="44"/>
    </row>
    <row r="5" spans="1:6" s="40" customFormat="1" ht="37.5" customHeight="1" thickBot="1" x14ac:dyDescent="0.3">
      <c r="A5" s="479"/>
      <c r="B5" s="247" t="s">
        <v>145</v>
      </c>
      <c r="C5" s="248" t="s">
        <v>103</v>
      </c>
      <c r="D5" s="481" t="s">
        <v>146</v>
      </c>
      <c r="E5" s="495" t="s">
        <v>591</v>
      </c>
    </row>
    <row r="6" spans="1:6" s="45" customFormat="1" ht="24.9" customHeight="1" x14ac:dyDescent="0.25">
      <c r="B6" s="249">
        <v>11</v>
      </c>
      <c r="C6" s="250" t="s">
        <v>147</v>
      </c>
      <c r="D6" s="489">
        <v>403892.17050000001</v>
      </c>
      <c r="E6" s="494">
        <f t="shared" ref="E6:E15" si="0">D6/$D$15</f>
        <v>0.14319744670950321</v>
      </c>
    </row>
    <row r="7" spans="1:6" s="45" customFormat="1" ht="24.9" customHeight="1" x14ac:dyDescent="0.25">
      <c r="B7" s="251">
        <v>12</v>
      </c>
      <c r="C7" s="252" t="s">
        <v>148</v>
      </c>
      <c r="D7" s="490">
        <v>894246.76214999985</v>
      </c>
      <c r="E7" s="493">
        <f t="shared" si="0"/>
        <v>0.3170496048724975</v>
      </c>
    </row>
    <row r="8" spans="1:6" s="45" customFormat="1" ht="24.9" customHeight="1" x14ac:dyDescent="0.25">
      <c r="B8" s="251">
        <v>14</v>
      </c>
      <c r="C8" s="252" t="s">
        <v>149</v>
      </c>
      <c r="D8" s="490">
        <v>7262.3564999999999</v>
      </c>
      <c r="E8" s="493">
        <f t="shared" si="0"/>
        <v>2.5748231430353118E-3</v>
      </c>
    </row>
    <row r="9" spans="1:6" s="45" customFormat="1" ht="24.9" customHeight="1" x14ac:dyDescent="0.25">
      <c r="B9" s="251">
        <v>15</v>
      </c>
      <c r="C9" s="252" t="s">
        <v>150</v>
      </c>
      <c r="D9" s="490">
        <v>46361.174999999996</v>
      </c>
      <c r="E9" s="493">
        <f t="shared" si="0"/>
        <v>1.6437065066732832E-2</v>
      </c>
    </row>
    <row r="10" spans="1:6" s="45" customFormat="1" ht="24.9" customHeight="1" x14ac:dyDescent="0.25">
      <c r="B10" s="251">
        <v>16</v>
      </c>
      <c r="C10" s="252" t="s">
        <v>152</v>
      </c>
      <c r="D10" s="490">
        <v>396879.04</v>
      </c>
      <c r="E10" s="493">
        <f t="shared" si="0"/>
        <v>0.1407109850883301</v>
      </c>
    </row>
    <row r="11" spans="1:6" s="45" customFormat="1" ht="24.9" customHeight="1" x14ac:dyDescent="0.25">
      <c r="B11" s="251">
        <v>22</v>
      </c>
      <c r="C11" s="252" t="s">
        <v>151</v>
      </c>
      <c r="D11" s="490">
        <v>242096.76</v>
      </c>
      <c r="E11" s="493">
        <f t="shared" si="0"/>
        <v>8.5833894342954062E-2</v>
      </c>
    </row>
    <row r="12" spans="1:6" s="45" customFormat="1" ht="24.9" customHeight="1" x14ac:dyDescent="0.25">
      <c r="B12" s="251">
        <v>23</v>
      </c>
      <c r="C12" s="252" t="s">
        <v>580</v>
      </c>
      <c r="D12" s="490"/>
      <c r="E12" s="493">
        <f t="shared" si="0"/>
        <v>0</v>
      </c>
    </row>
    <row r="13" spans="1:6" s="45" customFormat="1" ht="24.9" customHeight="1" x14ac:dyDescent="0.25">
      <c r="B13" s="251">
        <v>32</v>
      </c>
      <c r="C13" s="252" t="s">
        <v>153</v>
      </c>
      <c r="D13" s="490">
        <v>699589.80999178858</v>
      </c>
      <c r="E13" s="493">
        <f t="shared" si="0"/>
        <v>0.24803519813417779</v>
      </c>
    </row>
    <row r="14" spans="1:6" s="45" customFormat="1" ht="24.9" customHeight="1" thickBot="1" x14ac:dyDescent="0.3">
      <c r="B14" s="253">
        <v>41</v>
      </c>
      <c r="C14" s="254" t="s">
        <v>457</v>
      </c>
      <c r="D14" s="491">
        <v>130198.26750000002</v>
      </c>
      <c r="E14" s="496">
        <f t="shared" si="0"/>
        <v>4.6160982642769237E-2</v>
      </c>
    </row>
    <row r="15" spans="1:6" s="45" customFormat="1" ht="24.9" customHeight="1" thickBot="1" x14ac:dyDescent="0.3">
      <c r="B15" s="580" t="s">
        <v>154</v>
      </c>
      <c r="C15" s="581"/>
      <c r="D15" s="492">
        <f>SUM(D6:D14)</f>
        <v>2820526.3416417884</v>
      </c>
      <c r="E15" s="497">
        <f t="shared" si="0"/>
        <v>1</v>
      </c>
    </row>
    <row r="16" spans="1:6" s="45" customFormat="1" ht="12.75" customHeight="1" x14ac:dyDescent="0.25">
      <c r="B16" s="255"/>
      <c r="C16" s="255"/>
      <c r="D16" s="256"/>
    </row>
    <row r="17" spans="2:7" s="45" customFormat="1" ht="26.25" customHeight="1" thickBot="1" x14ac:dyDescent="0.3">
      <c r="B17" s="582" t="s">
        <v>428</v>
      </c>
      <c r="C17" s="582"/>
      <c r="D17" s="582"/>
    </row>
    <row r="18" spans="2:7" s="45" customFormat="1" ht="37.5" customHeight="1" thickBot="1" x14ac:dyDescent="0.3">
      <c r="B18" s="257" t="s">
        <v>145</v>
      </c>
      <c r="C18" s="258" t="s">
        <v>103</v>
      </c>
      <c r="D18" s="481" t="s">
        <v>146</v>
      </c>
      <c r="E18" s="495" t="s">
        <v>591</v>
      </c>
    </row>
    <row r="19" spans="2:7" s="45" customFormat="1" ht="24.9" customHeight="1" x14ac:dyDescent="0.25">
      <c r="B19" s="259">
        <v>51</v>
      </c>
      <c r="C19" s="260" t="s">
        <v>156</v>
      </c>
      <c r="D19" s="489">
        <f>SUM(Egresos!I9:I22)</f>
        <v>1612506.2241000002</v>
      </c>
      <c r="E19" s="494">
        <f>D19/$D$27</f>
        <v>0.57170401101661528</v>
      </c>
    </row>
    <row r="20" spans="2:7" s="45" customFormat="1" ht="32.25" customHeight="1" x14ac:dyDescent="0.25">
      <c r="B20" s="261">
        <v>54</v>
      </c>
      <c r="C20" s="262" t="s">
        <v>157</v>
      </c>
      <c r="D20" s="490">
        <f>SUM(Egresos!I23:I72)</f>
        <v>682250</v>
      </c>
      <c r="E20" s="493">
        <f t="shared" ref="E20:E27" si="1">D20/$D$27</f>
        <v>0.24188747657937534</v>
      </c>
    </row>
    <row r="21" spans="2:7" s="45" customFormat="1" ht="24.9" customHeight="1" x14ac:dyDescent="0.25">
      <c r="B21" s="261">
        <v>55</v>
      </c>
      <c r="C21" s="262" t="s">
        <v>158</v>
      </c>
      <c r="D21" s="490">
        <f>SUM(Egresos!I73:I80)</f>
        <v>115829.66491437842</v>
      </c>
      <c r="E21" s="493">
        <f t="shared" si="1"/>
        <v>4.1066684293402128E-2</v>
      </c>
    </row>
    <row r="22" spans="2:7" s="45" customFormat="1" ht="24.9" customHeight="1" x14ac:dyDescent="0.25">
      <c r="B22" s="261">
        <v>56</v>
      </c>
      <c r="C22" s="262" t="s">
        <v>152</v>
      </c>
      <c r="D22" s="490">
        <f>SUM(Egresos!I81:I84)</f>
        <v>18400</v>
      </c>
      <c r="E22" s="493">
        <f t="shared" si="1"/>
        <v>6.5236050847350775E-3</v>
      </c>
    </row>
    <row r="23" spans="2:7" s="45" customFormat="1" ht="24.9" customHeight="1" x14ac:dyDescent="0.25">
      <c r="B23" s="261">
        <v>61</v>
      </c>
      <c r="C23" s="262" t="s">
        <v>347</v>
      </c>
      <c r="D23" s="490">
        <f>SUM(Egresos!I85:I102)</f>
        <v>167900</v>
      </c>
      <c r="E23" s="493">
        <f t="shared" si="1"/>
        <v>5.9527896398207582E-2</v>
      </c>
    </row>
    <row r="24" spans="2:7" ht="20.25" customHeight="1" x14ac:dyDescent="0.25">
      <c r="B24" s="261">
        <v>62</v>
      </c>
      <c r="C24" s="262" t="s">
        <v>151</v>
      </c>
      <c r="D24" s="490"/>
      <c r="E24" s="493">
        <f t="shared" si="1"/>
        <v>0</v>
      </c>
    </row>
    <row r="25" spans="2:7" ht="34.5" customHeight="1" x14ac:dyDescent="0.25">
      <c r="B25" s="261">
        <v>71</v>
      </c>
      <c r="C25" s="262" t="s">
        <v>159</v>
      </c>
      <c r="D25" s="490">
        <f>SUM(Egresos!I103)</f>
        <v>149979.8650856216</v>
      </c>
      <c r="E25" s="493">
        <f t="shared" si="1"/>
        <v>5.3174424482632709E-2</v>
      </c>
      <c r="G25" s="156"/>
    </row>
    <row r="26" spans="2:7" ht="36" customHeight="1" thickBot="1" x14ac:dyDescent="0.3">
      <c r="B26" s="263">
        <v>72</v>
      </c>
      <c r="C26" s="264" t="s">
        <v>160</v>
      </c>
      <c r="D26" s="491">
        <f>SUM(Egresos!I104:I105)</f>
        <v>73660.59</v>
      </c>
      <c r="E26" s="496">
        <f t="shared" si="1"/>
        <v>2.6115902145031834E-2</v>
      </c>
      <c r="F26" s="332"/>
    </row>
    <row r="27" spans="2:7" ht="24.9" customHeight="1" thickBot="1" x14ac:dyDescent="0.3">
      <c r="B27" s="580" t="s">
        <v>155</v>
      </c>
      <c r="C27" s="581"/>
      <c r="D27" s="492">
        <f>SUM(D19:D26)</f>
        <v>2820526.3441000003</v>
      </c>
      <c r="E27" s="497">
        <f t="shared" si="1"/>
        <v>1</v>
      </c>
    </row>
    <row r="28" spans="2:7" ht="18" customHeight="1" x14ac:dyDescent="0.25">
      <c r="B28" s="154"/>
      <c r="C28" s="154"/>
      <c r="D28" s="154"/>
    </row>
    <row r="29" spans="2:7" ht="18" customHeight="1" x14ac:dyDescent="0.25">
      <c r="D29" s="498"/>
    </row>
    <row r="30" spans="2:7" x14ac:dyDescent="0.25">
      <c r="D30" s="330"/>
      <c r="E30" s="331">
        <f>3459660.7-3320424.62</f>
        <v>139236.08000000007</v>
      </c>
    </row>
  </sheetData>
  <mergeCells count="7">
    <mergeCell ref="B4:D4"/>
    <mergeCell ref="B15:C15"/>
    <mergeCell ref="B17:D17"/>
    <mergeCell ref="B27:C27"/>
    <mergeCell ref="B1:D1"/>
    <mergeCell ref="B2:D2"/>
    <mergeCell ref="B3:D3"/>
  </mergeCells>
  <phoneticPr fontId="2" type="noConversion"/>
  <printOptions horizontalCentered="1"/>
  <pageMargins left="0.39370078740157483" right="0.39370078740157483" top="0.23622047244094491" bottom="0.11811023622047245" header="0.31496062992125984" footer="0.31496062992125984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70C0"/>
    <pageSetUpPr fitToPage="1"/>
  </sheetPr>
  <dimension ref="A1:R58"/>
  <sheetViews>
    <sheetView showGridLines="0" zoomScaleNormal="100" zoomScaleSheetLayoutView="100" workbookViewId="0">
      <selection activeCell="E11" sqref="E11"/>
    </sheetView>
  </sheetViews>
  <sheetFormatPr baseColWidth="10" defaultColWidth="11.44140625" defaultRowHeight="13.2" x14ac:dyDescent="0.25"/>
  <cols>
    <col min="1" max="1" width="8.109375" style="31" customWidth="1"/>
    <col min="2" max="2" width="33.33203125" style="25" customWidth="1"/>
    <col min="3" max="3" width="14.44140625" style="25" customWidth="1"/>
    <col min="4" max="4" width="15.44140625" style="25" customWidth="1"/>
    <col min="5" max="5" width="15.33203125" style="25" customWidth="1"/>
    <col min="6" max="6" width="15" style="25" customWidth="1"/>
    <col min="7" max="7" width="7.88671875" style="25" hidden="1" customWidth="1"/>
    <col min="8" max="8" width="15.6640625" style="25" customWidth="1"/>
    <col min="9" max="9" width="12.88671875" style="25" customWidth="1"/>
    <col min="10" max="10" width="16.88671875" style="29" customWidth="1"/>
    <col min="11" max="11" width="13.5546875" style="26" bestFit="1" customWidth="1"/>
    <col min="12" max="12" width="18.5546875" style="26" customWidth="1"/>
    <col min="13" max="13" width="6" style="26" customWidth="1"/>
    <col min="14" max="14" width="11.44140625" style="26"/>
    <col min="15" max="15" width="15.5546875" style="26" customWidth="1"/>
    <col min="16" max="16384" width="11.44140625" style="26"/>
  </cols>
  <sheetData>
    <row r="1" spans="1:18" ht="17.399999999999999" x14ac:dyDescent="0.25">
      <c r="A1" s="586" t="s">
        <v>401</v>
      </c>
      <c r="B1" s="586"/>
      <c r="C1" s="586"/>
      <c r="D1" s="586"/>
      <c r="E1" s="586"/>
      <c r="F1" s="586"/>
      <c r="G1" s="586"/>
      <c r="H1" s="586"/>
      <c r="I1" s="586"/>
      <c r="J1" s="586"/>
    </row>
    <row r="2" spans="1:18" ht="17.399999999999999" x14ac:dyDescent="0.25">
      <c r="A2" s="586" t="s">
        <v>402</v>
      </c>
      <c r="B2" s="586"/>
      <c r="C2" s="586"/>
      <c r="D2" s="586"/>
      <c r="E2" s="586"/>
      <c r="F2" s="586"/>
      <c r="G2" s="586"/>
      <c r="H2" s="586"/>
      <c r="I2" s="586"/>
      <c r="J2" s="586"/>
      <c r="L2" s="123"/>
      <c r="M2" s="124"/>
    </row>
    <row r="3" spans="1:18" ht="17.399999999999999" x14ac:dyDescent="0.25">
      <c r="A3" s="586" t="s">
        <v>525</v>
      </c>
      <c r="B3" s="586"/>
      <c r="C3" s="586"/>
      <c r="D3" s="586"/>
      <c r="E3" s="586"/>
      <c r="F3" s="586"/>
      <c r="G3" s="586"/>
      <c r="H3" s="586"/>
      <c r="I3" s="586"/>
      <c r="J3" s="586"/>
      <c r="M3" s="124"/>
    </row>
    <row r="4" spans="1:18" ht="17.399999999999999" x14ac:dyDescent="0.25">
      <c r="A4" s="586" t="s">
        <v>4</v>
      </c>
      <c r="B4" s="586"/>
      <c r="C4" s="586"/>
      <c r="D4" s="586"/>
      <c r="E4" s="586"/>
      <c r="F4" s="586"/>
      <c r="G4" s="586"/>
      <c r="H4" s="586"/>
      <c r="I4" s="586"/>
      <c r="J4" s="586"/>
      <c r="M4" s="124"/>
    </row>
    <row r="5" spans="1:18" ht="22.5" customHeight="1" thickBot="1" x14ac:dyDescent="0.3">
      <c r="A5" s="586" t="s">
        <v>9</v>
      </c>
      <c r="B5" s="586"/>
      <c r="C5" s="586"/>
      <c r="D5" s="586"/>
      <c r="E5" s="586"/>
      <c r="F5" s="586"/>
      <c r="G5" s="586"/>
      <c r="H5" s="586"/>
      <c r="I5" s="586"/>
      <c r="J5" s="586"/>
      <c r="M5" s="124"/>
    </row>
    <row r="6" spans="1:18" ht="15.75" customHeight="1" x14ac:dyDescent="0.25">
      <c r="A6" s="587" t="s">
        <v>533</v>
      </c>
      <c r="B6" s="589" t="s">
        <v>112</v>
      </c>
      <c r="C6" s="591" t="s">
        <v>114</v>
      </c>
      <c r="D6" s="591"/>
      <c r="E6" s="591"/>
      <c r="F6" s="591"/>
      <c r="G6" s="591"/>
      <c r="H6" s="587" t="s">
        <v>116</v>
      </c>
      <c r="I6" s="587" t="s">
        <v>544</v>
      </c>
      <c r="J6" s="592" t="s">
        <v>117</v>
      </c>
      <c r="M6" s="124"/>
    </row>
    <row r="7" spans="1:18" ht="21.75" customHeight="1" x14ac:dyDescent="0.25">
      <c r="A7" s="588"/>
      <c r="B7" s="590"/>
      <c r="C7" s="594" t="s">
        <v>113</v>
      </c>
      <c r="D7" s="594"/>
      <c r="E7" s="594"/>
      <c r="F7" s="594"/>
      <c r="G7" s="214" t="s">
        <v>115</v>
      </c>
      <c r="H7" s="588"/>
      <c r="I7" s="588"/>
      <c r="J7" s="593"/>
      <c r="M7" s="124"/>
    </row>
    <row r="8" spans="1:18" ht="99.75" customHeight="1" x14ac:dyDescent="0.25">
      <c r="A8" s="588"/>
      <c r="B8" s="590"/>
      <c r="C8" s="402" t="s">
        <v>118</v>
      </c>
      <c r="D8" s="402" t="s">
        <v>119</v>
      </c>
      <c r="E8" s="402" t="s">
        <v>530</v>
      </c>
      <c r="F8" s="402" t="s">
        <v>531</v>
      </c>
      <c r="G8" s="402" t="s">
        <v>66</v>
      </c>
      <c r="H8" s="588"/>
      <c r="I8" s="588"/>
      <c r="J8" s="593"/>
      <c r="L8" s="321"/>
      <c r="M8" s="322"/>
      <c r="N8" s="321"/>
      <c r="O8" s="321"/>
      <c r="P8" s="321"/>
      <c r="Q8" s="321"/>
      <c r="R8" s="321"/>
    </row>
    <row r="9" spans="1:18" ht="15.75" customHeight="1" x14ac:dyDescent="0.25">
      <c r="A9" s="207" t="s">
        <v>10</v>
      </c>
      <c r="B9" s="208" t="s">
        <v>11</v>
      </c>
      <c r="C9" s="209"/>
      <c r="D9" s="209"/>
      <c r="E9" s="209"/>
      <c r="F9" s="209"/>
      <c r="G9" s="209"/>
      <c r="H9" s="209">
        <v>98328.111000000004</v>
      </c>
      <c r="I9" s="209"/>
      <c r="J9" s="209">
        <v>98328.111000000004</v>
      </c>
      <c r="O9" s="323"/>
      <c r="P9" s="321"/>
      <c r="Q9" s="321"/>
      <c r="R9" s="321"/>
    </row>
    <row r="10" spans="1:18" ht="15.75" customHeight="1" x14ac:dyDescent="0.25">
      <c r="A10" s="207" t="s">
        <v>12</v>
      </c>
      <c r="B10" s="208" t="s">
        <v>13</v>
      </c>
      <c r="C10" s="209"/>
      <c r="D10" s="209"/>
      <c r="E10" s="209"/>
      <c r="F10" s="209"/>
      <c r="G10" s="209"/>
      <c r="H10" s="209">
        <v>142896.66300000003</v>
      </c>
      <c r="I10" s="209"/>
      <c r="J10" s="209">
        <v>142896.66300000003</v>
      </c>
      <c r="L10" s="403"/>
      <c r="M10" s="124"/>
      <c r="O10" s="325"/>
      <c r="P10" s="321"/>
      <c r="Q10" s="321"/>
      <c r="R10" s="321"/>
    </row>
    <row r="11" spans="1:18" ht="15.75" customHeight="1" x14ac:dyDescent="0.25">
      <c r="A11" s="207">
        <v>11803</v>
      </c>
      <c r="B11" s="208" t="s">
        <v>377</v>
      </c>
      <c r="C11" s="209"/>
      <c r="D11" s="209"/>
      <c r="E11" s="209"/>
      <c r="F11" s="209"/>
      <c r="G11" s="209"/>
      <c r="H11" s="209">
        <v>4338.7155000000002</v>
      </c>
      <c r="I11" s="209"/>
      <c r="J11" s="209">
        <v>4338.7155000000002</v>
      </c>
      <c r="L11" s="123"/>
      <c r="M11" s="124"/>
      <c r="O11" s="325"/>
      <c r="P11" s="321"/>
      <c r="Q11" s="321"/>
      <c r="R11" s="321"/>
    </row>
    <row r="12" spans="1:18" ht="15.75" customHeight="1" x14ac:dyDescent="0.25">
      <c r="A12" s="207" t="s">
        <v>14</v>
      </c>
      <c r="B12" s="208" t="s">
        <v>15</v>
      </c>
      <c r="C12" s="209"/>
      <c r="D12" s="209"/>
      <c r="E12" s="209"/>
      <c r="F12" s="209"/>
      <c r="G12" s="209"/>
      <c r="H12" s="209">
        <v>142577.07449999999</v>
      </c>
      <c r="I12" s="209"/>
      <c r="J12" s="209">
        <v>142577.07449999999</v>
      </c>
      <c r="L12" s="123"/>
      <c r="M12" s="124"/>
      <c r="O12" s="325"/>
      <c r="P12" s="321"/>
      <c r="Q12" s="321"/>
      <c r="R12" s="321"/>
    </row>
    <row r="13" spans="1:18" ht="15.75" customHeight="1" x14ac:dyDescent="0.25">
      <c r="A13" s="207" t="s">
        <v>120</v>
      </c>
      <c r="B13" s="208" t="s">
        <v>121</v>
      </c>
      <c r="C13" s="209"/>
      <c r="D13" s="209"/>
      <c r="E13" s="209"/>
      <c r="F13" s="209"/>
      <c r="G13" s="209"/>
      <c r="H13" s="209">
        <v>0</v>
      </c>
      <c r="I13" s="209"/>
      <c r="J13" s="209">
        <v>0</v>
      </c>
      <c r="L13" s="123"/>
      <c r="M13" s="124"/>
      <c r="O13" s="325"/>
      <c r="P13" s="321"/>
      <c r="Q13" s="321"/>
      <c r="R13" s="321"/>
    </row>
    <row r="14" spans="1:18" ht="15.75" customHeight="1" x14ac:dyDescent="0.25">
      <c r="A14" s="210" t="s">
        <v>122</v>
      </c>
      <c r="B14" s="211" t="s">
        <v>124</v>
      </c>
      <c r="C14" s="209"/>
      <c r="D14" s="209"/>
      <c r="E14" s="209"/>
      <c r="F14" s="209"/>
      <c r="G14" s="209"/>
      <c r="H14" s="209">
        <v>0</v>
      </c>
      <c r="I14" s="209"/>
      <c r="J14" s="209">
        <v>0</v>
      </c>
      <c r="L14" s="123"/>
      <c r="M14" s="124"/>
      <c r="O14" s="325"/>
      <c r="P14" s="321"/>
      <c r="Q14" s="321"/>
      <c r="R14" s="321"/>
    </row>
    <row r="15" spans="1:18" ht="15.75" customHeight="1" x14ac:dyDescent="0.25">
      <c r="A15" s="207" t="s">
        <v>123</v>
      </c>
      <c r="B15" s="208" t="s">
        <v>125</v>
      </c>
      <c r="C15" s="209"/>
      <c r="D15" s="209"/>
      <c r="E15" s="209"/>
      <c r="F15" s="209"/>
      <c r="G15" s="209"/>
      <c r="H15" s="209">
        <v>11708.277000000002</v>
      </c>
      <c r="I15" s="209"/>
      <c r="J15" s="209">
        <v>11708.277000000002</v>
      </c>
      <c r="L15" s="123"/>
      <c r="M15" s="124"/>
      <c r="O15" s="325"/>
      <c r="P15" s="321"/>
      <c r="Q15" s="321"/>
      <c r="R15" s="321"/>
    </row>
    <row r="16" spans="1:18" ht="15.75" customHeight="1" x14ac:dyDescent="0.25">
      <c r="A16" s="210">
        <v>11818</v>
      </c>
      <c r="B16" s="211" t="s">
        <v>51</v>
      </c>
      <c r="C16" s="209"/>
      <c r="D16" s="209"/>
      <c r="E16" s="209"/>
      <c r="F16" s="209"/>
      <c r="G16" s="209"/>
      <c r="H16" s="209">
        <v>3984.1094999999996</v>
      </c>
      <c r="I16" s="209"/>
      <c r="J16" s="209">
        <v>3984.1094999999996</v>
      </c>
      <c r="L16" s="123"/>
      <c r="M16" s="124"/>
      <c r="O16" s="325"/>
      <c r="P16" s="321"/>
      <c r="Q16" s="321"/>
      <c r="R16" s="321"/>
    </row>
    <row r="17" spans="1:18" ht="15.75" customHeight="1" x14ac:dyDescent="0.25">
      <c r="A17" s="207">
        <v>11899</v>
      </c>
      <c r="B17" s="208" t="s">
        <v>537</v>
      </c>
      <c r="C17" s="209"/>
      <c r="D17" s="209"/>
      <c r="E17" s="209"/>
      <c r="F17" s="209"/>
      <c r="G17" s="209"/>
      <c r="H17" s="209">
        <v>59.220000000000006</v>
      </c>
      <c r="I17" s="209"/>
      <c r="J17" s="209">
        <v>59.220000000000006</v>
      </c>
      <c r="L17" s="123"/>
      <c r="M17" s="124"/>
      <c r="O17" s="325"/>
      <c r="P17" s="321"/>
      <c r="Q17" s="321"/>
      <c r="R17" s="321"/>
    </row>
    <row r="18" spans="1:18" ht="15.75" customHeight="1" x14ac:dyDescent="0.25">
      <c r="A18" s="207">
        <v>12105</v>
      </c>
      <c r="B18" s="208" t="e">
        <f>#REF!</f>
        <v>#REF!</v>
      </c>
      <c r="C18" s="209"/>
      <c r="D18" s="209"/>
      <c r="E18" s="209"/>
      <c r="F18" s="209"/>
      <c r="G18" s="209"/>
      <c r="H18" s="209">
        <v>23179.016699999996</v>
      </c>
      <c r="I18" s="209"/>
      <c r="J18" s="209">
        <v>23179.016699999996</v>
      </c>
      <c r="L18" s="123"/>
      <c r="M18" s="124"/>
      <c r="O18" s="325"/>
      <c r="P18" s="321"/>
      <c r="Q18" s="321"/>
      <c r="R18" s="321"/>
    </row>
    <row r="19" spans="1:18" ht="15.75" customHeight="1" x14ac:dyDescent="0.25">
      <c r="A19" s="212">
        <v>12106</v>
      </c>
      <c r="B19" s="213" t="e">
        <f>#REF!</f>
        <v>#REF!</v>
      </c>
      <c r="C19" s="209"/>
      <c r="D19" s="209"/>
      <c r="E19" s="209"/>
      <c r="F19" s="209"/>
      <c r="G19" s="209"/>
      <c r="H19" s="209">
        <v>204.22499999999999</v>
      </c>
      <c r="I19" s="209"/>
      <c r="J19" s="209">
        <v>204.22499999999999</v>
      </c>
      <c r="L19" s="393"/>
      <c r="M19" s="124"/>
      <c r="O19" s="325"/>
      <c r="P19" s="321"/>
      <c r="Q19" s="321"/>
      <c r="R19" s="321"/>
    </row>
    <row r="20" spans="1:18" ht="15.75" customHeight="1" x14ac:dyDescent="0.25">
      <c r="A20" s="212">
        <v>12108</v>
      </c>
      <c r="B20" s="213" t="s">
        <v>18</v>
      </c>
      <c r="C20" s="209"/>
      <c r="D20" s="209"/>
      <c r="E20" s="209"/>
      <c r="F20" s="209"/>
      <c r="G20" s="209"/>
      <c r="H20" s="209">
        <v>124265.00099999993</v>
      </c>
      <c r="I20" s="209"/>
      <c r="J20" s="209">
        <v>124265.00099999993</v>
      </c>
      <c r="O20" s="325"/>
      <c r="P20" s="321"/>
      <c r="Q20" s="321"/>
      <c r="R20" s="321"/>
    </row>
    <row r="21" spans="1:18" ht="15.75" customHeight="1" x14ac:dyDescent="0.25">
      <c r="A21" s="207" t="s">
        <v>16</v>
      </c>
      <c r="B21" s="208" t="s">
        <v>17</v>
      </c>
      <c r="C21" s="209"/>
      <c r="D21" s="209"/>
      <c r="E21" s="209"/>
      <c r="F21" s="209"/>
      <c r="G21" s="209"/>
      <c r="H21" s="209">
        <v>191285.71244999993</v>
      </c>
      <c r="I21" s="209"/>
      <c r="J21" s="209">
        <v>191285.71244999993</v>
      </c>
      <c r="O21" s="325"/>
      <c r="P21" s="321"/>
      <c r="Q21" s="321"/>
      <c r="R21" s="321"/>
    </row>
    <row r="22" spans="1:18" ht="15.75" customHeight="1" x14ac:dyDescent="0.25">
      <c r="A22" s="210" t="s">
        <v>52</v>
      </c>
      <c r="B22" s="211" t="s">
        <v>53</v>
      </c>
      <c r="C22" s="209"/>
      <c r="D22" s="209"/>
      <c r="E22" s="209"/>
      <c r="F22" s="209"/>
      <c r="G22" s="209"/>
      <c r="H22" s="209">
        <v>2808.9809999999998</v>
      </c>
      <c r="I22" s="209"/>
      <c r="J22" s="209">
        <v>2808.9809999999998</v>
      </c>
      <c r="O22" s="325"/>
      <c r="P22" s="321"/>
      <c r="Q22" s="321"/>
      <c r="R22" s="321"/>
    </row>
    <row r="23" spans="1:18" ht="15.75" customHeight="1" x14ac:dyDescent="0.25">
      <c r="A23" s="214" t="s">
        <v>126</v>
      </c>
      <c r="B23" s="211" t="s">
        <v>127</v>
      </c>
      <c r="C23" s="209"/>
      <c r="D23" s="209"/>
      <c r="E23" s="209"/>
      <c r="F23" s="209"/>
      <c r="G23" s="209"/>
      <c r="H23" s="209">
        <v>0</v>
      </c>
      <c r="I23" s="209"/>
      <c r="J23" s="209">
        <v>0</v>
      </c>
      <c r="O23" s="325"/>
      <c r="P23" s="321"/>
      <c r="Q23" s="321"/>
      <c r="R23" s="321"/>
    </row>
    <row r="24" spans="1:18" ht="15.75" customHeight="1" x14ac:dyDescent="0.25">
      <c r="A24" s="210" t="s">
        <v>54</v>
      </c>
      <c r="B24" s="211" t="s">
        <v>55</v>
      </c>
      <c r="C24" s="209"/>
      <c r="D24" s="209"/>
      <c r="E24" s="209"/>
      <c r="F24" s="209"/>
      <c r="G24" s="209"/>
      <c r="H24" s="209">
        <v>68440.900499999945</v>
      </c>
      <c r="I24" s="209"/>
      <c r="J24" s="209">
        <v>68440.900499999945</v>
      </c>
      <c r="L24" s="321"/>
      <c r="M24" s="321"/>
      <c r="N24" s="321"/>
      <c r="O24" s="325"/>
      <c r="P24" s="321"/>
      <c r="Q24" s="321"/>
      <c r="R24" s="321"/>
    </row>
    <row r="25" spans="1:18" ht="15.75" customHeight="1" x14ac:dyDescent="0.25">
      <c r="A25" s="210" t="s">
        <v>128</v>
      </c>
      <c r="B25" s="211" t="s">
        <v>129</v>
      </c>
      <c r="C25" s="209"/>
      <c r="D25" s="209"/>
      <c r="E25" s="209"/>
      <c r="F25" s="209"/>
      <c r="G25" s="209"/>
      <c r="H25" s="209">
        <v>11384.215499999998</v>
      </c>
      <c r="I25" s="209"/>
      <c r="J25" s="209">
        <v>11384.215499999998</v>
      </c>
      <c r="L25" s="321"/>
      <c r="M25" s="321"/>
      <c r="N25" s="321"/>
      <c r="O25" s="325"/>
      <c r="P25" s="321"/>
      <c r="Q25" s="321"/>
      <c r="R25" s="321"/>
    </row>
    <row r="26" spans="1:18" ht="15.75" customHeight="1" x14ac:dyDescent="0.25">
      <c r="A26" s="214" t="s">
        <v>56</v>
      </c>
      <c r="B26" s="211" t="s">
        <v>57</v>
      </c>
      <c r="C26" s="209"/>
      <c r="D26" s="209"/>
      <c r="E26" s="209"/>
      <c r="F26" s="209"/>
      <c r="G26" s="209"/>
      <c r="H26" s="209">
        <v>52705.075500000021</v>
      </c>
      <c r="I26" s="209"/>
      <c r="J26" s="209">
        <v>52705.075500000021</v>
      </c>
      <c r="L26" s="321"/>
      <c r="M26" s="321"/>
      <c r="N26" s="321"/>
      <c r="O26" s="325"/>
      <c r="P26" s="321"/>
      <c r="Q26" s="321"/>
      <c r="R26" s="321"/>
    </row>
    <row r="27" spans="1:18" ht="15.75" customHeight="1" x14ac:dyDescent="0.25">
      <c r="A27" s="214" t="s">
        <v>58</v>
      </c>
      <c r="B27" s="211" t="s">
        <v>59</v>
      </c>
      <c r="C27" s="209"/>
      <c r="D27" s="209"/>
      <c r="E27" s="209"/>
      <c r="F27" s="209"/>
      <c r="G27" s="209"/>
      <c r="H27" s="209">
        <v>58160.003999999994</v>
      </c>
      <c r="I27" s="209"/>
      <c r="J27" s="209">
        <v>58160.003999999994</v>
      </c>
      <c r="L27" s="321"/>
      <c r="M27" s="321"/>
      <c r="N27" s="321"/>
      <c r="O27" s="325"/>
      <c r="P27" s="321"/>
      <c r="Q27" s="321"/>
      <c r="R27" s="321"/>
    </row>
    <row r="28" spans="1:18" ht="15.75" customHeight="1" x14ac:dyDescent="0.25">
      <c r="A28" s="210" t="s">
        <v>60</v>
      </c>
      <c r="B28" s="211" t="s">
        <v>61</v>
      </c>
      <c r="C28" s="209"/>
      <c r="D28" s="209"/>
      <c r="E28" s="209"/>
      <c r="F28" s="209"/>
      <c r="G28" s="209"/>
      <c r="H28" s="209">
        <v>74.224499999999992</v>
      </c>
      <c r="I28" s="209"/>
      <c r="J28" s="209">
        <v>74.224499999999992</v>
      </c>
      <c r="L28" s="321"/>
      <c r="M28" s="321"/>
      <c r="N28" s="321"/>
      <c r="O28" s="325"/>
      <c r="P28" s="321"/>
      <c r="Q28" s="321"/>
      <c r="R28" s="321"/>
    </row>
    <row r="29" spans="1:18" ht="15.75" customHeight="1" x14ac:dyDescent="0.25">
      <c r="A29" s="404">
        <v>12123</v>
      </c>
      <c r="B29" s="211" t="s">
        <v>319</v>
      </c>
      <c r="C29" s="209"/>
      <c r="D29" s="209"/>
      <c r="E29" s="209"/>
      <c r="F29" s="209"/>
      <c r="G29" s="209"/>
      <c r="H29" s="209">
        <v>0</v>
      </c>
      <c r="I29" s="209"/>
      <c r="J29" s="209">
        <v>0</v>
      </c>
      <c r="L29" s="321"/>
      <c r="M29" s="321"/>
      <c r="N29" s="321"/>
      <c r="O29" s="325"/>
      <c r="P29" s="321"/>
      <c r="Q29" s="321"/>
      <c r="R29" s="321"/>
    </row>
    <row r="30" spans="1:18" ht="15.75" customHeight="1" x14ac:dyDescent="0.25">
      <c r="A30" s="210">
        <v>12199</v>
      </c>
      <c r="B30" s="211" t="e">
        <f>#REF!</f>
        <v>#REF!</v>
      </c>
      <c r="C30" s="209"/>
      <c r="D30" s="209"/>
      <c r="E30" s="209"/>
      <c r="F30" s="209"/>
      <c r="G30" s="209"/>
      <c r="H30" s="209">
        <v>2.1</v>
      </c>
      <c r="I30" s="209"/>
      <c r="J30" s="209">
        <v>2.1</v>
      </c>
      <c r="L30" s="321"/>
      <c r="M30" s="321"/>
      <c r="N30" s="321"/>
      <c r="O30" s="325"/>
      <c r="P30" s="321"/>
      <c r="Q30" s="321"/>
      <c r="R30" s="321"/>
    </row>
    <row r="31" spans="1:18" ht="15.75" customHeight="1" x14ac:dyDescent="0.25">
      <c r="A31" s="210" t="s">
        <v>110</v>
      </c>
      <c r="B31" s="211" t="s">
        <v>130</v>
      </c>
      <c r="C31" s="209"/>
      <c r="D31" s="209"/>
      <c r="E31" s="209"/>
      <c r="F31" s="209"/>
      <c r="G31" s="209"/>
      <c r="H31" s="209">
        <v>361736.61300000007</v>
      </c>
      <c r="I31" s="209"/>
      <c r="J31" s="209">
        <v>361736.61300000007</v>
      </c>
      <c r="L31" s="321"/>
      <c r="M31" s="321"/>
      <c r="N31" s="321"/>
      <c r="O31" s="325"/>
      <c r="P31" s="321"/>
      <c r="Q31" s="321"/>
      <c r="R31" s="321"/>
    </row>
    <row r="32" spans="1:18" ht="15.75" customHeight="1" x14ac:dyDescent="0.25">
      <c r="A32" s="210" t="s">
        <v>19</v>
      </c>
      <c r="B32" s="211" t="s">
        <v>20</v>
      </c>
      <c r="C32" s="209"/>
      <c r="D32" s="209"/>
      <c r="E32" s="209"/>
      <c r="F32" s="209"/>
      <c r="G32" s="209"/>
      <c r="H32" s="209">
        <v>0.69299999999999995</v>
      </c>
      <c r="I32" s="209"/>
      <c r="J32" s="209">
        <v>0.69299999999999995</v>
      </c>
      <c r="L32" s="321"/>
      <c r="M32" s="321"/>
      <c r="N32" s="321"/>
      <c r="O32" s="325"/>
      <c r="P32" s="321"/>
      <c r="Q32" s="321"/>
      <c r="R32" s="321"/>
    </row>
    <row r="33" spans="1:18" ht="15.75" customHeight="1" x14ac:dyDescent="0.25">
      <c r="A33" s="210" t="s">
        <v>131</v>
      </c>
      <c r="B33" s="211" t="s">
        <v>132</v>
      </c>
      <c r="C33" s="209"/>
      <c r="D33" s="209"/>
      <c r="E33" s="209"/>
      <c r="F33" s="209"/>
      <c r="G33" s="209"/>
      <c r="H33" s="209">
        <v>0</v>
      </c>
      <c r="I33" s="209"/>
      <c r="J33" s="209">
        <v>0</v>
      </c>
      <c r="L33" s="321"/>
      <c r="M33" s="321"/>
      <c r="N33" s="321"/>
      <c r="O33" s="325"/>
      <c r="P33" s="321"/>
      <c r="Q33" s="321"/>
      <c r="R33" s="321"/>
    </row>
    <row r="34" spans="1:18" ht="15.75" customHeight="1" x14ac:dyDescent="0.25">
      <c r="A34" s="210" t="s">
        <v>21</v>
      </c>
      <c r="B34" s="211" t="s">
        <v>22</v>
      </c>
      <c r="C34" s="209"/>
      <c r="D34" s="209"/>
      <c r="E34" s="209"/>
      <c r="F34" s="209"/>
      <c r="G34" s="209"/>
      <c r="H34" s="209">
        <v>7262.3564999999999</v>
      </c>
      <c r="I34" s="209"/>
      <c r="J34" s="209">
        <v>7262.3564999999999</v>
      </c>
      <c r="L34" s="321"/>
      <c r="M34" s="321"/>
      <c r="N34" s="321"/>
      <c r="O34" s="325"/>
      <c r="P34" s="321"/>
      <c r="Q34" s="321"/>
      <c r="R34" s="321"/>
    </row>
    <row r="35" spans="1:18" ht="15.75" customHeight="1" x14ac:dyDescent="0.25">
      <c r="A35" s="210" t="s">
        <v>23</v>
      </c>
      <c r="B35" s="211" t="s">
        <v>24</v>
      </c>
      <c r="C35" s="209"/>
      <c r="D35" s="209"/>
      <c r="E35" s="209"/>
      <c r="F35" s="209"/>
      <c r="G35" s="209"/>
      <c r="H35" s="209">
        <v>18160.810500000007</v>
      </c>
      <c r="I35" s="209"/>
      <c r="J35" s="209">
        <v>18160.810500000007</v>
      </c>
      <c r="L35" s="321"/>
      <c r="M35" s="321"/>
      <c r="N35" s="321"/>
      <c r="O35" s="325"/>
      <c r="P35" s="321"/>
      <c r="Q35" s="321"/>
      <c r="R35" s="321"/>
    </row>
    <row r="36" spans="1:18" ht="15.75" customHeight="1" x14ac:dyDescent="0.25">
      <c r="A36" s="210" t="s">
        <v>26</v>
      </c>
      <c r="B36" s="211" t="s">
        <v>25</v>
      </c>
      <c r="C36" s="209"/>
      <c r="D36" s="209"/>
      <c r="E36" s="209"/>
      <c r="F36" s="209"/>
      <c r="G36" s="209"/>
      <c r="H36" s="209">
        <v>18068.882999999991</v>
      </c>
      <c r="I36" s="209"/>
      <c r="J36" s="209">
        <v>18068.882999999991</v>
      </c>
      <c r="L36" s="321"/>
      <c r="M36" s="321"/>
      <c r="N36" s="321"/>
      <c r="O36" s="325"/>
      <c r="P36" s="321"/>
      <c r="Q36" s="321"/>
      <c r="R36" s="321"/>
    </row>
    <row r="37" spans="1:18" ht="15.75" customHeight="1" x14ac:dyDescent="0.25">
      <c r="A37" s="210">
        <v>15310</v>
      </c>
      <c r="B37" s="211" t="e">
        <f>#REF!</f>
        <v>#REF!</v>
      </c>
      <c r="C37" s="209"/>
      <c r="D37" s="209"/>
      <c r="E37" s="209"/>
      <c r="F37" s="209"/>
      <c r="G37" s="209"/>
      <c r="H37" s="209">
        <v>4920.1949999999997</v>
      </c>
      <c r="I37" s="209"/>
      <c r="J37" s="209">
        <v>4920.1949999999997</v>
      </c>
      <c r="L37" s="321"/>
      <c r="M37" s="321"/>
      <c r="N37" s="321"/>
      <c r="O37" s="325"/>
      <c r="P37" s="321"/>
      <c r="Q37" s="321"/>
      <c r="R37" s="321"/>
    </row>
    <row r="38" spans="1:18" ht="13.8" x14ac:dyDescent="0.25">
      <c r="A38" s="210">
        <v>15312</v>
      </c>
      <c r="B38" s="211" t="s">
        <v>320</v>
      </c>
      <c r="C38" s="209"/>
      <c r="D38" s="209"/>
      <c r="E38" s="209"/>
      <c r="F38" s="209"/>
      <c r="G38" s="209"/>
      <c r="H38" s="209">
        <v>66.496499999999997</v>
      </c>
      <c r="I38" s="209"/>
      <c r="J38" s="209">
        <v>66.496499999999997</v>
      </c>
      <c r="L38" s="321"/>
      <c r="M38" s="321"/>
      <c r="N38" s="321"/>
      <c r="O38" s="325"/>
      <c r="P38" s="321"/>
      <c r="Q38" s="321"/>
      <c r="R38" s="321"/>
    </row>
    <row r="39" spans="1:18" ht="13.8" x14ac:dyDescent="0.25">
      <c r="A39" s="210" t="s">
        <v>98</v>
      </c>
      <c r="B39" s="211" t="s">
        <v>99</v>
      </c>
      <c r="C39" s="215"/>
      <c r="D39" s="209"/>
      <c r="E39" s="209"/>
      <c r="F39" s="209"/>
      <c r="G39" s="209"/>
      <c r="H39" s="209">
        <v>0</v>
      </c>
      <c r="I39" s="209"/>
      <c r="J39" s="209">
        <v>0</v>
      </c>
      <c r="L39" s="321"/>
      <c r="M39" s="321"/>
      <c r="N39" s="321"/>
      <c r="O39" s="325"/>
      <c r="P39" s="321"/>
      <c r="Q39" s="321"/>
      <c r="R39" s="321"/>
    </row>
    <row r="40" spans="1:18" ht="13.8" x14ac:dyDescent="0.25">
      <c r="A40" s="216">
        <v>15399</v>
      </c>
      <c r="B40" s="217" t="s">
        <v>304</v>
      </c>
      <c r="C40" s="209"/>
      <c r="D40" s="209"/>
      <c r="E40" s="209"/>
      <c r="F40" s="209"/>
      <c r="G40" s="209"/>
      <c r="H40" s="209">
        <v>39.332999999999998</v>
      </c>
      <c r="I40" s="209"/>
      <c r="J40" s="209">
        <v>39.332999999999998</v>
      </c>
      <c r="L40" s="321"/>
      <c r="M40" s="321"/>
      <c r="N40" s="321"/>
      <c r="O40" s="325"/>
      <c r="P40" s="321"/>
      <c r="Q40" s="321"/>
      <c r="R40" s="321"/>
    </row>
    <row r="41" spans="1:18" ht="13.8" x14ac:dyDescent="0.25">
      <c r="A41" s="216" t="s">
        <v>62</v>
      </c>
      <c r="B41" s="217" t="s">
        <v>63</v>
      </c>
      <c r="C41" s="209"/>
      <c r="D41" s="209"/>
      <c r="E41" s="209"/>
      <c r="F41" s="209"/>
      <c r="G41" s="209"/>
      <c r="H41" s="209">
        <v>0</v>
      </c>
      <c r="I41" s="209"/>
      <c r="J41" s="209">
        <v>0</v>
      </c>
      <c r="L41" s="321"/>
      <c r="M41" s="321"/>
      <c r="N41" s="321"/>
      <c r="O41" s="325"/>
      <c r="P41" s="321"/>
      <c r="Q41" s="321"/>
      <c r="R41" s="321"/>
    </row>
    <row r="42" spans="1:18" ht="13.8" x14ac:dyDescent="0.25">
      <c r="A42" s="216" t="s">
        <v>64</v>
      </c>
      <c r="B42" s="217" t="s">
        <v>65</v>
      </c>
      <c r="C42" s="209"/>
      <c r="D42" s="209"/>
      <c r="E42" s="209"/>
      <c r="F42" s="209"/>
      <c r="G42" s="209"/>
      <c r="H42" s="209">
        <v>5105.4570000000003</v>
      </c>
      <c r="I42" s="209"/>
      <c r="J42" s="209">
        <v>5105.4570000000003</v>
      </c>
      <c r="L42" s="324"/>
      <c r="M42" s="321"/>
      <c r="N42" s="321"/>
      <c r="O42" s="325"/>
      <c r="P42" s="321"/>
      <c r="Q42" s="321"/>
      <c r="R42" s="321"/>
    </row>
    <row r="43" spans="1:18" ht="20.25" customHeight="1" x14ac:dyDescent="0.25">
      <c r="A43" s="210" t="s">
        <v>27</v>
      </c>
      <c r="B43" s="211" t="s">
        <v>252</v>
      </c>
      <c r="C43" s="209"/>
      <c r="D43" s="215"/>
      <c r="E43" s="215"/>
      <c r="F43" s="215">
        <v>386879.04</v>
      </c>
      <c r="G43" s="215"/>
      <c r="H43" s="215"/>
      <c r="I43" s="215"/>
      <c r="J43" s="209">
        <v>386879.04</v>
      </c>
      <c r="L43" s="321"/>
      <c r="M43" s="321"/>
      <c r="N43" s="321"/>
      <c r="O43" s="325"/>
      <c r="P43" s="321"/>
      <c r="Q43" s="321"/>
      <c r="R43" s="321"/>
    </row>
    <row r="44" spans="1:18" ht="20.25" customHeight="1" x14ac:dyDescent="0.25">
      <c r="A44" s="216">
        <v>16301</v>
      </c>
      <c r="B44" s="211" t="s">
        <v>589</v>
      </c>
      <c r="C44" s="209"/>
      <c r="D44" s="209"/>
      <c r="E44" s="209"/>
      <c r="F44" s="209"/>
      <c r="G44" s="209"/>
      <c r="H44" s="209"/>
      <c r="I44" s="209">
        <v>5000</v>
      </c>
      <c r="J44" s="209">
        <v>5000</v>
      </c>
      <c r="L44" s="321"/>
      <c r="M44" s="321"/>
      <c r="N44" s="321"/>
      <c r="O44" s="325"/>
      <c r="P44" s="321"/>
      <c r="Q44" s="321"/>
      <c r="R44" s="321"/>
    </row>
    <row r="45" spans="1:18" ht="20.25" customHeight="1" x14ac:dyDescent="0.25">
      <c r="A45" s="216">
        <v>16302</v>
      </c>
      <c r="B45" s="211" t="s">
        <v>590</v>
      </c>
      <c r="C45" s="209"/>
      <c r="D45" s="209"/>
      <c r="E45" s="209"/>
      <c r="F45" s="209"/>
      <c r="G45" s="209"/>
      <c r="H45" s="209"/>
      <c r="I45" s="209">
        <v>5000</v>
      </c>
      <c r="J45" s="209">
        <v>5000</v>
      </c>
      <c r="L45" s="321"/>
      <c r="M45" s="321"/>
      <c r="N45" s="321"/>
      <c r="O45" s="325"/>
      <c r="P45" s="321"/>
      <c r="Q45" s="321"/>
      <c r="R45" s="321"/>
    </row>
    <row r="46" spans="1:18" ht="19.5" customHeight="1" x14ac:dyDescent="0.25">
      <c r="A46" s="216" t="s">
        <v>28</v>
      </c>
      <c r="B46" s="217" t="s">
        <v>545</v>
      </c>
      <c r="C46" s="209"/>
      <c r="D46" s="209">
        <v>242096.76</v>
      </c>
      <c r="E46" s="209"/>
      <c r="F46" s="209"/>
      <c r="G46" s="209"/>
      <c r="H46" s="209"/>
      <c r="I46" s="209"/>
      <c r="J46" s="209">
        <v>242096.76</v>
      </c>
      <c r="L46" s="321"/>
      <c r="M46" s="321"/>
      <c r="N46" s="321"/>
      <c r="O46" s="325"/>
      <c r="P46" s="321"/>
      <c r="Q46" s="321"/>
      <c r="R46" s="321"/>
    </row>
    <row r="47" spans="1:18" ht="18.75" customHeight="1" x14ac:dyDescent="0.25">
      <c r="A47" s="216">
        <v>31304</v>
      </c>
      <c r="B47" s="217" t="s">
        <v>133</v>
      </c>
      <c r="C47" s="209"/>
      <c r="D47" s="209"/>
      <c r="E47" s="209"/>
      <c r="F47" s="209"/>
      <c r="G47" s="209"/>
      <c r="H47" s="209"/>
      <c r="I47" s="209"/>
      <c r="J47" s="209">
        <v>0</v>
      </c>
      <c r="L47" s="321"/>
      <c r="M47" s="321"/>
      <c r="N47" s="321"/>
      <c r="O47" s="325"/>
      <c r="P47" s="321"/>
      <c r="Q47" s="321"/>
      <c r="R47" s="321"/>
    </row>
    <row r="48" spans="1:18" ht="13.8" x14ac:dyDescent="0.25">
      <c r="A48" s="216" t="s">
        <v>249</v>
      </c>
      <c r="B48" s="217" t="s">
        <v>250</v>
      </c>
      <c r="C48" s="209"/>
      <c r="D48" s="209"/>
      <c r="E48" s="209"/>
      <c r="F48" s="209"/>
      <c r="G48" s="209"/>
      <c r="H48" s="209"/>
      <c r="I48" s="209"/>
      <c r="J48" s="209">
        <v>0</v>
      </c>
      <c r="L48" s="321"/>
      <c r="M48" s="321"/>
      <c r="N48" s="321"/>
      <c r="O48" s="325"/>
      <c r="P48" s="321"/>
      <c r="Q48" s="321"/>
      <c r="R48" s="321"/>
    </row>
    <row r="49" spans="1:18" x14ac:dyDescent="0.25">
      <c r="A49" s="216" t="s">
        <v>245</v>
      </c>
      <c r="B49" s="217" t="s">
        <v>246</v>
      </c>
      <c r="C49" s="209"/>
      <c r="D49" s="209"/>
      <c r="E49" s="209"/>
      <c r="F49" s="209"/>
      <c r="G49" s="209"/>
      <c r="H49" s="209">
        <v>0</v>
      </c>
      <c r="I49" s="209"/>
      <c r="J49" s="209">
        <v>0</v>
      </c>
      <c r="L49" s="321"/>
      <c r="M49" s="321"/>
      <c r="N49" s="321"/>
      <c r="O49" s="326"/>
      <c r="P49" s="321"/>
      <c r="Q49" s="321"/>
      <c r="R49" s="321"/>
    </row>
    <row r="50" spans="1:18" x14ac:dyDescent="0.25">
      <c r="A50" s="216" t="s">
        <v>83</v>
      </c>
      <c r="B50" s="217" t="s">
        <v>251</v>
      </c>
      <c r="C50" s="209">
        <v>6.95</v>
      </c>
      <c r="D50" s="209">
        <v>11250.27</v>
      </c>
      <c r="E50" s="209">
        <v>3.37</v>
      </c>
      <c r="F50" s="209">
        <v>40217.08</v>
      </c>
      <c r="G50" s="209"/>
      <c r="H50" s="209">
        <v>10000</v>
      </c>
      <c r="I50" s="209"/>
      <c r="J50" s="209">
        <v>61477.670000000006</v>
      </c>
      <c r="L50" s="324"/>
      <c r="M50" s="321"/>
      <c r="N50" s="321"/>
      <c r="O50" s="321"/>
      <c r="P50" s="321"/>
      <c r="Q50" s="321"/>
      <c r="R50" s="321"/>
    </row>
    <row r="51" spans="1:18" x14ac:dyDescent="0.25">
      <c r="A51" s="404" t="s">
        <v>247</v>
      </c>
      <c r="B51" s="211" t="s">
        <v>84</v>
      </c>
      <c r="C51" s="215"/>
      <c r="D51" s="215"/>
      <c r="E51" s="215"/>
      <c r="F51" s="215"/>
      <c r="G51" s="215"/>
      <c r="H51" s="463">
        <v>638112.13999178854</v>
      </c>
      <c r="I51" s="215"/>
      <c r="J51" s="209">
        <v>638112.13999178854</v>
      </c>
      <c r="K51" s="123"/>
      <c r="L51" s="321"/>
      <c r="M51" s="321"/>
      <c r="N51" s="321"/>
      <c r="O51" s="327"/>
      <c r="P51" s="321"/>
      <c r="Q51" s="321"/>
      <c r="R51" s="321"/>
    </row>
    <row r="52" spans="1:18" x14ac:dyDescent="0.25">
      <c r="A52" s="404"/>
      <c r="B52" s="211" t="s">
        <v>568</v>
      </c>
      <c r="C52" s="215"/>
      <c r="D52" s="215"/>
      <c r="E52" s="215"/>
      <c r="F52" s="215"/>
      <c r="G52" s="215"/>
      <c r="H52" s="215">
        <v>638112.13999178854</v>
      </c>
      <c r="I52" s="215"/>
      <c r="J52" s="209"/>
      <c r="K52" s="123"/>
      <c r="L52" s="321"/>
      <c r="M52" s="321"/>
      <c r="N52" s="321"/>
      <c r="O52" s="327"/>
      <c r="P52" s="321"/>
      <c r="Q52" s="321"/>
      <c r="R52" s="321"/>
    </row>
    <row r="53" spans="1:18" x14ac:dyDescent="0.25">
      <c r="A53" s="404">
        <v>41201</v>
      </c>
      <c r="B53" s="211" t="s">
        <v>454</v>
      </c>
      <c r="C53" s="215"/>
      <c r="D53" s="215"/>
      <c r="E53" s="215"/>
      <c r="F53" s="215"/>
      <c r="G53" s="215"/>
      <c r="H53" s="215">
        <v>130198.26750000002</v>
      </c>
      <c r="I53" s="215"/>
      <c r="J53" s="209">
        <v>130198.26750000002</v>
      </c>
      <c r="K53" s="123"/>
      <c r="L53" s="321"/>
      <c r="M53" s="321"/>
      <c r="N53" s="321"/>
      <c r="O53" s="327"/>
      <c r="P53" s="321"/>
      <c r="Q53" s="321"/>
      <c r="R53" s="321"/>
    </row>
    <row r="54" spans="1:18" s="87" customFormat="1" ht="24.9" customHeight="1" thickBot="1" x14ac:dyDescent="0.3">
      <c r="A54" s="388"/>
      <c r="B54" s="389" t="s">
        <v>154</v>
      </c>
      <c r="C54" s="459">
        <f>SUM(C43:C53)</f>
        <v>6.95</v>
      </c>
      <c r="D54" s="459">
        <f>SUM(D9:D51)</f>
        <v>253347.03</v>
      </c>
      <c r="E54" s="459">
        <f t="shared" ref="E54:G54" si="0">SUM(E9:E51)</f>
        <v>3.37</v>
      </c>
      <c r="F54" s="459">
        <f>SUM(F9:F51)</f>
        <v>427096.12</v>
      </c>
      <c r="G54" s="459">
        <f t="shared" si="0"/>
        <v>0</v>
      </c>
      <c r="H54" s="459">
        <f>SUM(H9:H53)-H52</f>
        <v>2130072.8716417882</v>
      </c>
      <c r="I54" s="459">
        <f>SUM(I9:I51)</f>
        <v>10000</v>
      </c>
      <c r="J54" s="459">
        <f>SUM(C54:I54)+0.01</f>
        <v>2820526.3516417881</v>
      </c>
      <c r="L54" s="328"/>
      <c r="M54" s="328"/>
      <c r="N54" s="328"/>
      <c r="O54" s="328"/>
      <c r="P54" s="328"/>
      <c r="Q54" s="328"/>
      <c r="R54" s="328"/>
    </row>
    <row r="55" spans="1:18" x14ac:dyDescent="0.25">
      <c r="D55" s="401"/>
      <c r="E55" s="401"/>
      <c r="F55" s="401"/>
    </row>
    <row r="56" spans="1:18" x14ac:dyDescent="0.25">
      <c r="H56" s="129"/>
    </row>
    <row r="57" spans="1:18" x14ac:dyDescent="0.25">
      <c r="H57" s="157"/>
    </row>
    <row r="58" spans="1:18" x14ac:dyDescent="0.25">
      <c r="H58" s="129"/>
    </row>
  </sheetData>
  <autoFilter ref="A1:J5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ref="A10:B50">
    <sortCondition ref="A9"/>
  </sortState>
  <mergeCells count="12">
    <mergeCell ref="A4:J4"/>
    <mergeCell ref="H6:H8"/>
    <mergeCell ref="I6:I8"/>
    <mergeCell ref="A1:J1"/>
    <mergeCell ref="A2:J2"/>
    <mergeCell ref="A3:J3"/>
    <mergeCell ref="A5:J5"/>
    <mergeCell ref="B6:B8"/>
    <mergeCell ref="C6:G6"/>
    <mergeCell ref="J6:J8"/>
    <mergeCell ref="A6:A8"/>
    <mergeCell ref="C7:F7"/>
  </mergeCells>
  <phoneticPr fontId="2" type="noConversion"/>
  <printOptions horizontalCentered="1"/>
  <pageMargins left="0.59055118110236227" right="0.59055118110236227" top="0.59055118110236227" bottom="0.39370078740157483" header="0" footer="0"/>
  <pageSetup scale="85" fitToHeight="0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20"/>
  <sheetViews>
    <sheetView showGridLines="0" zoomScaleNormal="100" zoomScaleSheetLayoutView="100" workbookViewId="0">
      <selection activeCell="A9" sqref="A9"/>
    </sheetView>
  </sheetViews>
  <sheetFormatPr baseColWidth="10" defaultColWidth="11.44140625" defaultRowHeight="13.2" x14ac:dyDescent="0.25"/>
  <cols>
    <col min="1" max="1" width="8.109375" style="31" customWidth="1"/>
    <col min="2" max="2" width="33.33203125" style="25" customWidth="1"/>
    <col min="3" max="3" width="16.109375" style="25" customWidth="1"/>
    <col min="4" max="4" width="17.6640625" style="25" bestFit="1" customWidth="1"/>
    <col min="5" max="5" width="16.109375" style="25" customWidth="1"/>
    <col min="6" max="6" width="17.5546875" style="25" customWidth="1"/>
    <col min="7" max="7" width="18.33203125" style="25" customWidth="1"/>
    <col min="8" max="8" width="17" style="25" customWidth="1"/>
    <col min="9" max="9" width="16.88671875" style="29" customWidth="1"/>
    <col min="10" max="10" width="13.5546875" style="26" bestFit="1" customWidth="1"/>
    <col min="11" max="11" width="18.5546875" style="26" customWidth="1"/>
    <col min="12" max="12" width="6" style="26" customWidth="1"/>
    <col min="13" max="13" width="11.44140625" style="26"/>
    <col min="14" max="14" width="15.5546875" style="26" customWidth="1"/>
    <col min="15" max="16384" width="11.44140625" style="26"/>
  </cols>
  <sheetData>
    <row r="1" spans="1:17" ht="17.399999999999999" x14ac:dyDescent="0.25">
      <c r="A1" s="586" t="s">
        <v>401</v>
      </c>
      <c r="B1" s="586"/>
      <c r="C1" s="586"/>
      <c r="D1" s="586"/>
      <c r="E1" s="586"/>
      <c r="F1" s="586"/>
      <c r="G1" s="586"/>
      <c r="H1" s="586"/>
      <c r="I1" s="586"/>
    </row>
    <row r="2" spans="1:17" ht="17.399999999999999" x14ac:dyDescent="0.25">
      <c r="A2" s="586" t="s">
        <v>402</v>
      </c>
      <c r="B2" s="586"/>
      <c r="C2" s="586"/>
      <c r="D2" s="586"/>
      <c r="E2" s="586"/>
      <c r="F2" s="586"/>
      <c r="G2" s="586"/>
      <c r="H2" s="586"/>
      <c r="I2" s="586"/>
      <c r="K2" s="123"/>
      <c r="L2" s="124"/>
    </row>
    <row r="3" spans="1:17" ht="17.399999999999999" x14ac:dyDescent="0.25">
      <c r="A3" s="586" t="s">
        <v>576</v>
      </c>
      <c r="B3" s="586"/>
      <c r="C3" s="586"/>
      <c r="D3" s="586"/>
      <c r="E3" s="586"/>
      <c r="F3" s="586"/>
      <c r="G3" s="586"/>
      <c r="H3" s="586"/>
      <c r="I3" s="586"/>
      <c r="L3" s="124"/>
    </row>
    <row r="4" spans="1:17" ht="17.399999999999999" x14ac:dyDescent="0.25">
      <c r="A4" s="586" t="s">
        <v>4</v>
      </c>
      <c r="B4" s="586"/>
      <c r="C4" s="586"/>
      <c r="D4" s="586"/>
      <c r="E4" s="586"/>
      <c r="F4" s="586"/>
      <c r="G4" s="586"/>
      <c r="H4" s="586"/>
      <c r="I4" s="586"/>
      <c r="L4" s="124"/>
    </row>
    <row r="5" spans="1:17" ht="22.5" customHeight="1" thickBot="1" x14ac:dyDescent="0.3">
      <c r="A5" s="586" t="s">
        <v>532</v>
      </c>
      <c r="B5" s="586"/>
      <c r="C5" s="586"/>
      <c r="D5" s="586"/>
      <c r="E5" s="586"/>
      <c r="F5" s="586"/>
      <c r="G5" s="586"/>
      <c r="H5" s="586"/>
      <c r="I5" s="586"/>
      <c r="L5" s="124"/>
    </row>
    <row r="6" spans="1:17" ht="15.75" customHeight="1" x14ac:dyDescent="0.25">
      <c r="A6" s="587" t="s">
        <v>534</v>
      </c>
      <c r="B6" s="589" t="s">
        <v>112</v>
      </c>
      <c r="C6" s="591" t="s">
        <v>114</v>
      </c>
      <c r="D6" s="591"/>
      <c r="E6" s="591"/>
      <c r="F6" s="591"/>
      <c r="G6" s="587" t="s">
        <v>116</v>
      </c>
      <c r="H6" s="587" t="s">
        <v>544</v>
      </c>
      <c r="I6" s="592" t="s">
        <v>117</v>
      </c>
      <c r="L6" s="124"/>
    </row>
    <row r="7" spans="1:17" ht="16.5" customHeight="1" x14ac:dyDescent="0.25">
      <c r="A7" s="588"/>
      <c r="B7" s="590"/>
      <c r="C7" s="594" t="s">
        <v>113</v>
      </c>
      <c r="D7" s="594"/>
      <c r="E7" s="594"/>
      <c r="F7" s="594"/>
      <c r="G7" s="588"/>
      <c r="H7" s="588"/>
      <c r="I7" s="593"/>
      <c r="L7" s="124"/>
    </row>
    <row r="8" spans="1:17" ht="99.75" customHeight="1" x14ac:dyDescent="0.25">
      <c r="A8" s="588"/>
      <c r="B8" s="590"/>
      <c r="C8" s="402" t="s">
        <v>118</v>
      </c>
      <c r="D8" s="402" t="s">
        <v>588</v>
      </c>
      <c r="E8" s="402" t="s">
        <v>530</v>
      </c>
      <c r="F8" s="402" t="s">
        <v>531</v>
      </c>
      <c r="G8" s="588"/>
      <c r="H8" s="588"/>
      <c r="I8" s="593"/>
      <c r="K8" s="321"/>
      <c r="L8" s="322"/>
      <c r="M8" s="321"/>
      <c r="N8" s="321"/>
      <c r="O8" s="321"/>
      <c r="P8" s="321"/>
      <c r="Q8" s="321"/>
    </row>
    <row r="9" spans="1:17" ht="15.75" customHeight="1" x14ac:dyDescent="0.25">
      <c r="A9" s="207">
        <v>51101</v>
      </c>
      <c r="B9" s="208" t="s">
        <v>30</v>
      </c>
      <c r="C9" s="209">
        <v>0</v>
      </c>
      <c r="D9" s="209">
        <v>0</v>
      </c>
      <c r="E9" s="209">
        <v>0</v>
      </c>
      <c r="F9" s="209">
        <v>57600</v>
      </c>
      <c r="G9" s="209">
        <v>1012011.24</v>
      </c>
      <c r="H9" s="209"/>
      <c r="I9" s="209">
        <v>1069611.24</v>
      </c>
      <c r="N9" s="323"/>
      <c r="O9" s="321"/>
      <c r="P9" s="321"/>
      <c r="Q9" s="321"/>
    </row>
    <row r="10" spans="1:17" ht="15.75" customHeight="1" x14ac:dyDescent="0.25">
      <c r="A10" s="207">
        <v>51103</v>
      </c>
      <c r="B10" s="208" t="s">
        <v>31</v>
      </c>
      <c r="C10" s="209">
        <v>0</v>
      </c>
      <c r="D10" s="209">
        <v>0</v>
      </c>
      <c r="E10" s="209">
        <v>0</v>
      </c>
      <c r="F10" s="209">
        <v>4800</v>
      </c>
      <c r="G10" s="209">
        <v>81834.27</v>
      </c>
      <c r="H10" s="209"/>
      <c r="I10" s="209">
        <v>86634.27</v>
      </c>
      <c r="K10" s="403"/>
      <c r="L10" s="124"/>
      <c r="N10" s="325"/>
      <c r="O10" s="321"/>
      <c r="P10" s="321"/>
      <c r="Q10" s="321"/>
    </row>
    <row r="11" spans="1:17" ht="15.75" customHeight="1" x14ac:dyDescent="0.25">
      <c r="A11" s="207">
        <v>51105</v>
      </c>
      <c r="B11" s="208" t="s">
        <v>68</v>
      </c>
      <c r="C11" s="209">
        <v>0</v>
      </c>
      <c r="D11" s="209"/>
      <c r="E11" s="209"/>
      <c r="F11" s="209">
        <v>122400</v>
      </c>
      <c r="G11" s="209">
        <v>0</v>
      </c>
      <c r="H11" s="209"/>
      <c r="I11" s="209">
        <v>122400</v>
      </c>
      <c r="K11" s="123"/>
      <c r="L11" s="124"/>
      <c r="N11" s="325"/>
      <c r="O11" s="321"/>
      <c r="P11" s="321"/>
      <c r="Q11" s="321"/>
    </row>
    <row r="12" spans="1:17" ht="15.75" customHeight="1" x14ac:dyDescent="0.25">
      <c r="A12" s="207">
        <v>51107</v>
      </c>
      <c r="B12" s="208" t="s">
        <v>327</v>
      </c>
      <c r="C12" s="209"/>
      <c r="D12" s="209"/>
      <c r="E12" s="209"/>
      <c r="F12" s="209">
        <v>0</v>
      </c>
      <c r="G12" s="209">
        <v>9540</v>
      </c>
      <c r="H12" s="209"/>
      <c r="I12" s="209">
        <v>9540</v>
      </c>
      <c r="K12" s="123"/>
      <c r="L12" s="124"/>
      <c r="N12" s="325"/>
      <c r="O12" s="321"/>
      <c r="P12" s="321"/>
      <c r="Q12" s="321"/>
    </row>
    <row r="13" spans="1:17" ht="15.75" customHeight="1" x14ac:dyDescent="0.25">
      <c r="A13" s="207">
        <v>51201</v>
      </c>
      <c r="B13" s="208" t="s">
        <v>30</v>
      </c>
      <c r="C13" s="209">
        <v>0</v>
      </c>
      <c r="D13" s="209"/>
      <c r="E13" s="209"/>
      <c r="F13" s="209">
        <v>0</v>
      </c>
      <c r="G13" s="209">
        <v>7600</v>
      </c>
      <c r="H13" s="209"/>
      <c r="I13" s="209">
        <v>7600</v>
      </c>
      <c r="K13" s="123"/>
      <c r="L13" s="124"/>
      <c r="N13" s="325"/>
      <c r="O13" s="321"/>
      <c r="P13" s="321"/>
      <c r="Q13" s="321"/>
    </row>
    <row r="14" spans="1:17" ht="15.75" customHeight="1" x14ac:dyDescent="0.25">
      <c r="A14" s="210">
        <v>51202</v>
      </c>
      <c r="B14" s="211" t="s">
        <v>198</v>
      </c>
      <c r="C14" s="209">
        <v>0</v>
      </c>
      <c r="D14" s="209">
        <v>0</v>
      </c>
      <c r="E14" s="209">
        <v>0</v>
      </c>
      <c r="F14" s="209">
        <v>0</v>
      </c>
      <c r="G14" s="209">
        <v>10000</v>
      </c>
      <c r="H14" s="209"/>
      <c r="I14" s="209">
        <v>10000</v>
      </c>
      <c r="K14" s="123"/>
      <c r="L14" s="124"/>
      <c r="N14" s="325"/>
      <c r="O14" s="321"/>
      <c r="P14" s="321"/>
      <c r="Q14" s="321"/>
    </row>
    <row r="15" spans="1:17" ht="15.75" customHeight="1" x14ac:dyDescent="0.25">
      <c r="A15" s="207">
        <v>51301</v>
      </c>
      <c r="B15" s="208" t="s">
        <v>392</v>
      </c>
      <c r="C15" s="209"/>
      <c r="D15" s="209"/>
      <c r="E15" s="209"/>
      <c r="F15" s="209">
        <v>0</v>
      </c>
      <c r="G15" s="209">
        <v>7500</v>
      </c>
      <c r="H15" s="209"/>
      <c r="I15" s="209">
        <v>7500</v>
      </c>
      <c r="K15" s="123"/>
      <c r="L15" s="124"/>
      <c r="N15" s="325"/>
      <c r="O15" s="321"/>
      <c r="P15" s="321"/>
      <c r="Q15" s="321"/>
    </row>
    <row r="16" spans="1:17" ht="15.75" customHeight="1" x14ac:dyDescent="0.25">
      <c r="A16" s="210">
        <v>51401</v>
      </c>
      <c r="B16" s="211" t="s">
        <v>442</v>
      </c>
      <c r="C16" s="209">
        <v>0</v>
      </c>
      <c r="D16" s="209">
        <v>0</v>
      </c>
      <c r="E16" s="209">
        <v>0</v>
      </c>
      <c r="F16" s="209">
        <v>0</v>
      </c>
      <c r="G16" s="209">
        <v>84675.842999999993</v>
      </c>
      <c r="H16" s="209"/>
      <c r="I16" s="209">
        <v>84675.842999999993</v>
      </c>
      <c r="K16" s="123"/>
      <c r="L16" s="124"/>
      <c r="N16" s="325"/>
      <c r="O16" s="321"/>
      <c r="P16" s="321"/>
      <c r="Q16" s="321"/>
    </row>
    <row r="17" spans="1:17" ht="15.75" customHeight="1" x14ac:dyDescent="0.25">
      <c r="A17" s="207">
        <v>51501</v>
      </c>
      <c r="B17" s="208" t="s">
        <v>443</v>
      </c>
      <c r="C17" s="209">
        <v>0</v>
      </c>
      <c r="D17" s="209">
        <v>0</v>
      </c>
      <c r="E17" s="209">
        <v>0</v>
      </c>
      <c r="F17" s="209">
        <v>0</v>
      </c>
      <c r="G17" s="209">
        <v>87544.871099999989</v>
      </c>
      <c r="H17" s="209"/>
      <c r="I17" s="209">
        <v>87544.871099999989</v>
      </c>
      <c r="K17" s="123"/>
      <c r="L17" s="124"/>
      <c r="N17" s="325"/>
      <c r="O17" s="321"/>
      <c r="P17" s="321"/>
      <c r="Q17" s="321"/>
    </row>
    <row r="18" spans="1:17" ht="15.75" customHeight="1" x14ac:dyDescent="0.25">
      <c r="A18" s="207">
        <v>51601</v>
      </c>
      <c r="B18" s="208" t="s">
        <v>253</v>
      </c>
      <c r="C18" s="209">
        <v>0</v>
      </c>
      <c r="D18" s="209"/>
      <c r="E18" s="209"/>
      <c r="F18" s="209"/>
      <c r="G18" s="209">
        <v>30000</v>
      </c>
      <c r="H18" s="209"/>
      <c r="I18" s="209">
        <v>30000</v>
      </c>
      <c r="K18" s="123"/>
      <c r="L18" s="124"/>
      <c r="N18" s="325"/>
      <c r="O18" s="321"/>
      <c r="P18" s="321"/>
      <c r="Q18" s="321"/>
    </row>
    <row r="19" spans="1:17" ht="15.75" customHeight="1" x14ac:dyDescent="0.25">
      <c r="A19" s="207">
        <v>51602</v>
      </c>
      <c r="B19" s="208" t="s">
        <v>393</v>
      </c>
      <c r="C19" s="209"/>
      <c r="D19" s="209"/>
      <c r="E19" s="209"/>
      <c r="F19" s="209"/>
      <c r="G19" s="209">
        <v>7000</v>
      </c>
      <c r="H19" s="209"/>
      <c r="I19" s="209">
        <v>7000</v>
      </c>
      <c r="K19" s="123"/>
      <c r="L19" s="124"/>
      <c r="N19" s="325"/>
      <c r="O19" s="321"/>
      <c r="P19" s="321"/>
      <c r="Q19" s="321"/>
    </row>
    <row r="20" spans="1:17" ht="15.75" customHeight="1" x14ac:dyDescent="0.25">
      <c r="A20" s="207">
        <v>51701</v>
      </c>
      <c r="B20" s="208" t="s">
        <v>326</v>
      </c>
      <c r="C20" s="209"/>
      <c r="D20" s="209"/>
      <c r="E20" s="209"/>
      <c r="F20" s="209">
        <v>0</v>
      </c>
      <c r="G20" s="209">
        <v>70000</v>
      </c>
      <c r="H20" s="209"/>
      <c r="I20" s="209">
        <v>70000</v>
      </c>
      <c r="K20" s="123"/>
      <c r="L20" s="124"/>
      <c r="N20" s="325"/>
      <c r="O20" s="321"/>
      <c r="P20" s="321"/>
      <c r="Q20" s="321"/>
    </row>
    <row r="21" spans="1:17" ht="15.75" customHeight="1" x14ac:dyDescent="0.25">
      <c r="A21" s="207">
        <v>51901</v>
      </c>
      <c r="B21" s="208" t="s">
        <v>267</v>
      </c>
      <c r="C21" s="209">
        <v>0</v>
      </c>
      <c r="D21" s="209">
        <v>0</v>
      </c>
      <c r="E21" s="209">
        <v>0</v>
      </c>
      <c r="F21" s="209">
        <v>0</v>
      </c>
      <c r="G21" s="209">
        <v>15000</v>
      </c>
      <c r="H21" s="209"/>
      <c r="I21" s="209">
        <v>15000</v>
      </c>
      <c r="K21" s="123"/>
      <c r="L21" s="124"/>
      <c r="N21" s="325"/>
      <c r="O21" s="321"/>
      <c r="P21" s="321"/>
      <c r="Q21" s="321"/>
    </row>
    <row r="22" spans="1:17" ht="15.75" customHeight="1" x14ac:dyDescent="0.25">
      <c r="A22" s="207">
        <v>51999</v>
      </c>
      <c r="B22" s="208" t="s">
        <v>215</v>
      </c>
      <c r="C22" s="209">
        <v>0</v>
      </c>
      <c r="D22" s="209"/>
      <c r="E22" s="209"/>
      <c r="F22" s="209">
        <v>0</v>
      </c>
      <c r="G22" s="209">
        <v>5000</v>
      </c>
      <c r="H22" s="209"/>
      <c r="I22" s="209">
        <v>5000</v>
      </c>
      <c r="K22" s="123"/>
      <c r="L22" s="124"/>
      <c r="N22" s="325"/>
      <c r="O22" s="321"/>
      <c r="P22" s="321"/>
      <c r="Q22" s="321"/>
    </row>
    <row r="23" spans="1:17" ht="15.75" customHeight="1" x14ac:dyDescent="0.25">
      <c r="A23" s="207">
        <v>54101</v>
      </c>
      <c r="B23" s="208" t="s">
        <v>33</v>
      </c>
      <c r="C23" s="209">
        <v>0</v>
      </c>
      <c r="D23" s="209">
        <v>0</v>
      </c>
      <c r="E23" s="209">
        <v>0</v>
      </c>
      <c r="F23" s="209">
        <v>10000</v>
      </c>
      <c r="G23" s="209">
        <v>13500</v>
      </c>
      <c r="H23" s="209">
        <v>2000</v>
      </c>
      <c r="I23" s="209">
        <v>25500</v>
      </c>
      <c r="K23" s="123"/>
      <c r="L23" s="124"/>
      <c r="N23" s="325"/>
      <c r="O23" s="321"/>
      <c r="P23" s="321"/>
      <c r="Q23" s="321"/>
    </row>
    <row r="24" spans="1:17" ht="15.75" customHeight="1" x14ac:dyDescent="0.25">
      <c r="A24" s="207">
        <v>54103</v>
      </c>
      <c r="B24" s="208" t="s">
        <v>219</v>
      </c>
      <c r="C24" s="209"/>
      <c r="D24" s="209">
        <v>0</v>
      </c>
      <c r="E24" s="209">
        <v>0</v>
      </c>
      <c r="F24" s="209">
        <v>0</v>
      </c>
      <c r="G24" s="209">
        <v>800</v>
      </c>
      <c r="H24" s="209"/>
      <c r="I24" s="209">
        <v>800</v>
      </c>
      <c r="K24" s="123"/>
      <c r="L24" s="124"/>
      <c r="N24" s="325"/>
      <c r="O24" s="321"/>
      <c r="P24" s="321"/>
      <c r="Q24" s="321"/>
    </row>
    <row r="25" spans="1:17" ht="15.75" customHeight="1" x14ac:dyDescent="0.25">
      <c r="A25" s="207">
        <v>54104</v>
      </c>
      <c r="B25" s="208" t="s">
        <v>199</v>
      </c>
      <c r="C25" s="209">
        <v>0</v>
      </c>
      <c r="D25" s="209">
        <v>0</v>
      </c>
      <c r="E25" s="209">
        <v>0</v>
      </c>
      <c r="F25" s="209">
        <v>4000</v>
      </c>
      <c r="G25" s="209">
        <v>15000</v>
      </c>
      <c r="H25" s="209">
        <v>2000</v>
      </c>
      <c r="I25" s="209">
        <v>21000</v>
      </c>
      <c r="K25" s="123"/>
      <c r="L25" s="124"/>
      <c r="N25" s="325"/>
      <c r="O25" s="321"/>
      <c r="P25" s="321"/>
      <c r="Q25" s="321"/>
    </row>
    <row r="26" spans="1:17" ht="15.75" customHeight="1" x14ac:dyDescent="0.25">
      <c r="A26" s="207">
        <v>54105</v>
      </c>
      <c r="B26" s="208" t="s">
        <v>34</v>
      </c>
      <c r="C26" s="209">
        <v>0</v>
      </c>
      <c r="D26" s="209"/>
      <c r="E26" s="209"/>
      <c r="F26" s="209">
        <v>2000</v>
      </c>
      <c r="G26" s="209">
        <v>500</v>
      </c>
      <c r="H26" s="209"/>
      <c r="I26" s="209">
        <v>2500</v>
      </c>
      <c r="K26" s="123"/>
      <c r="L26" s="124"/>
      <c r="N26" s="325"/>
      <c r="O26" s="321"/>
      <c r="P26" s="321"/>
      <c r="Q26" s="321"/>
    </row>
    <row r="27" spans="1:17" ht="15.75" customHeight="1" x14ac:dyDescent="0.25">
      <c r="A27" s="207">
        <v>54106</v>
      </c>
      <c r="B27" s="208" t="s">
        <v>200</v>
      </c>
      <c r="C27" s="209"/>
      <c r="D27" s="209">
        <v>0</v>
      </c>
      <c r="E27" s="209">
        <v>0</v>
      </c>
      <c r="F27" s="209">
        <v>0</v>
      </c>
      <c r="G27" s="209">
        <v>500</v>
      </c>
      <c r="H27" s="209"/>
      <c r="I27" s="209">
        <v>500</v>
      </c>
      <c r="K27" s="123"/>
      <c r="L27" s="124"/>
      <c r="N27" s="325"/>
      <c r="O27" s="321"/>
      <c r="P27" s="321"/>
      <c r="Q27" s="321"/>
    </row>
    <row r="28" spans="1:17" ht="15.75" customHeight="1" x14ac:dyDescent="0.25">
      <c r="A28" s="207">
        <v>54107</v>
      </c>
      <c r="B28" s="208" t="s">
        <v>201</v>
      </c>
      <c r="C28" s="209"/>
      <c r="D28" s="209">
        <v>0</v>
      </c>
      <c r="E28" s="209">
        <v>0</v>
      </c>
      <c r="F28" s="209">
        <v>3800</v>
      </c>
      <c r="G28" s="209">
        <v>12000</v>
      </c>
      <c r="H28" s="209">
        <v>1000</v>
      </c>
      <c r="I28" s="209">
        <v>16800</v>
      </c>
      <c r="K28" s="123"/>
      <c r="L28" s="124"/>
      <c r="N28" s="325"/>
      <c r="O28" s="321"/>
      <c r="P28" s="321"/>
      <c r="Q28" s="321"/>
    </row>
    <row r="29" spans="1:17" ht="15.75" customHeight="1" x14ac:dyDescent="0.25">
      <c r="A29" s="207">
        <v>54108</v>
      </c>
      <c r="B29" s="208" t="s">
        <v>553</v>
      </c>
      <c r="C29" s="209"/>
      <c r="D29" s="209"/>
      <c r="E29" s="209"/>
      <c r="F29" s="209">
        <v>0</v>
      </c>
      <c r="G29" s="209"/>
      <c r="H29" s="209"/>
      <c r="I29" s="209">
        <v>0</v>
      </c>
      <c r="K29" s="123"/>
      <c r="L29" s="124"/>
      <c r="N29" s="325"/>
      <c r="O29" s="321"/>
      <c r="P29" s="321"/>
      <c r="Q29" s="321"/>
    </row>
    <row r="30" spans="1:17" ht="15.75" customHeight="1" x14ac:dyDescent="0.25">
      <c r="A30" s="207">
        <v>54109</v>
      </c>
      <c r="B30" s="208" t="s">
        <v>202</v>
      </c>
      <c r="C30" s="209">
        <v>0</v>
      </c>
      <c r="D30" s="209">
        <v>0</v>
      </c>
      <c r="E30" s="209">
        <v>0</v>
      </c>
      <c r="F30" s="209">
        <v>4000</v>
      </c>
      <c r="G30" s="209">
        <v>6000</v>
      </c>
      <c r="H30" s="209"/>
      <c r="I30" s="209">
        <v>10000</v>
      </c>
      <c r="K30" s="123"/>
      <c r="L30" s="124"/>
      <c r="N30" s="325"/>
      <c r="O30" s="321"/>
      <c r="P30" s="321"/>
      <c r="Q30" s="321"/>
    </row>
    <row r="31" spans="1:17" ht="15.75" customHeight="1" x14ac:dyDescent="0.25">
      <c r="A31" s="207">
        <v>54110</v>
      </c>
      <c r="B31" s="208" t="s">
        <v>35</v>
      </c>
      <c r="C31" s="209">
        <v>0</v>
      </c>
      <c r="D31" s="209">
        <v>0</v>
      </c>
      <c r="E31" s="209">
        <v>0</v>
      </c>
      <c r="F31" s="209">
        <v>7200</v>
      </c>
      <c r="G31" s="209">
        <v>8500</v>
      </c>
      <c r="H31" s="209"/>
      <c r="I31" s="209">
        <v>15700</v>
      </c>
      <c r="K31" s="123"/>
      <c r="L31" s="124"/>
      <c r="N31" s="325"/>
      <c r="O31" s="321"/>
      <c r="P31" s="321"/>
      <c r="Q31" s="321"/>
    </row>
    <row r="32" spans="1:17" ht="27" customHeight="1" x14ac:dyDescent="0.25">
      <c r="A32" s="207">
        <v>54111</v>
      </c>
      <c r="B32" s="208" t="s">
        <v>203</v>
      </c>
      <c r="C32" s="209">
        <v>0</v>
      </c>
      <c r="D32" s="209">
        <v>0</v>
      </c>
      <c r="E32" s="209">
        <v>0</v>
      </c>
      <c r="F32" s="209">
        <v>800</v>
      </c>
      <c r="G32" s="209">
        <v>9000</v>
      </c>
      <c r="H32" s="209"/>
      <c r="I32" s="209">
        <v>9800</v>
      </c>
      <c r="K32" s="123"/>
      <c r="L32" s="124"/>
      <c r="N32" s="325"/>
      <c r="O32" s="321"/>
      <c r="P32" s="321"/>
      <c r="Q32" s="321"/>
    </row>
    <row r="33" spans="1:17" ht="15.75" customHeight="1" x14ac:dyDescent="0.25">
      <c r="A33" s="207">
        <v>54112</v>
      </c>
      <c r="B33" s="208" t="s">
        <v>204</v>
      </c>
      <c r="C33" s="209">
        <v>0</v>
      </c>
      <c r="D33" s="209">
        <v>0</v>
      </c>
      <c r="E33" s="209">
        <v>0</v>
      </c>
      <c r="F33" s="209">
        <v>800</v>
      </c>
      <c r="G33" s="209">
        <v>9000</v>
      </c>
      <c r="H33" s="209"/>
      <c r="I33" s="209">
        <v>9800</v>
      </c>
      <c r="K33" s="123"/>
      <c r="L33" s="124"/>
      <c r="N33" s="325"/>
      <c r="O33" s="321"/>
      <c r="P33" s="321"/>
      <c r="Q33" s="321"/>
    </row>
    <row r="34" spans="1:17" ht="15.75" customHeight="1" x14ac:dyDescent="0.25">
      <c r="A34" s="207">
        <v>54114</v>
      </c>
      <c r="B34" s="208" t="s">
        <v>36</v>
      </c>
      <c r="C34" s="209">
        <v>0</v>
      </c>
      <c r="D34" s="209">
        <v>0</v>
      </c>
      <c r="E34" s="209">
        <v>0</v>
      </c>
      <c r="F34" s="209">
        <v>4000</v>
      </c>
      <c r="G34" s="209">
        <v>10000</v>
      </c>
      <c r="H34" s="209"/>
      <c r="I34" s="209">
        <v>14000</v>
      </c>
      <c r="K34" s="123"/>
      <c r="L34" s="124"/>
      <c r="N34" s="325"/>
      <c r="O34" s="321"/>
      <c r="P34" s="321"/>
      <c r="Q34" s="321"/>
    </row>
    <row r="35" spans="1:17" ht="15.75" customHeight="1" x14ac:dyDescent="0.25">
      <c r="A35" s="207">
        <v>54115</v>
      </c>
      <c r="B35" s="208" t="s">
        <v>73</v>
      </c>
      <c r="C35" s="209">
        <v>0</v>
      </c>
      <c r="D35" s="209">
        <v>0</v>
      </c>
      <c r="E35" s="209">
        <v>0</v>
      </c>
      <c r="F35" s="209">
        <v>1500</v>
      </c>
      <c r="G35" s="209">
        <v>7000</v>
      </c>
      <c r="H35" s="209"/>
      <c r="I35" s="209">
        <v>8500</v>
      </c>
      <c r="K35" s="123"/>
      <c r="L35" s="124"/>
      <c r="N35" s="325"/>
      <c r="O35" s="321"/>
      <c r="P35" s="321"/>
      <c r="Q35" s="321"/>
    </row>
    <row r="36" spans="1:17" ht="24" customHeight="1" x14ac:dyDescent="0.25">
      <c r="A36" s="207">
        <v>54116</v>
      </c>
      <c r="B36" s="208" t="s">
        <v>413</v>
      </c>
      <c r="C36" s="209"/>
      <c r="D36" s="209">
        <v>0</v>
      </c>
      <c r="E36" s="209">
        <v>0</v>
      </c>
      <c r="F36" s="209">
        <v>0</v>
      </c>
      <c r="G36" s="209">
        <v>2000</v>
      </c>
      <c r="H36" s="209"/>
      <c r="I36" s="209">
        <v>2000</v>
      </c>
      <c r="K36" s="123"/>
      <c r="L36" s="124"/>
      <c r="N36" s="325"/>
      <c r="O36" s="321"/>
      <c r="P36" s="321"/>
      <c r="Q36" s="321"/>
    </row>
    <row r="37" spans="1:17" ht="24" customHeight="1" x14ac:dyDescent="0.25">
      <c r="A37" s="207">
        <v>54117</v>
      </c>
      <c r="B37" s="208" t="s">
        <v>394</v>
      </c>
      <c r="C37" s="209"/>
      <c r="D37" s="209"/>
      <c r="E37" s="209"/>
      <c r="F37" s="209">
        <v>0</v>
      </c>
      <c r="G37" s="209">
        <v>15000</v>
      </c>
      <c r="H37" s="209"/>
      <c r="I37" s="209">
        <v>15000</v>
      </c>
      <c r="K37" s="123"/>
      <c r="L37" s="124"/>
      <c r="N37" s="325"/>
      <c r="O37" s="321"/>
      <c r="P37" s="321"/>
      <c r="Q37" s="321"/>
    </row>
    <row r="38" spans="1:17" ht="15.75" customHeight="1" x14ac:dyDescent="0.25">
      <c r="A38" s="207">
        <v>54118</v>
      </c>
      <c r="B38" s="208" t="s">
        <v>205</v>
      </c>
      <c r="C38" s="209">
        <v>0</v>
      </c>
      <c r="D38" s="209">
        <v>0</v>
      </c>
      <c r="E38" s="209">
        <v>0</v>
      </c>
      <c r="F38" s="209">
        <v>1200</v>
      </c>
      <c r="G38" s="209">
        <v>12500</v>
      </c>
      <c r="H38" s="209"/>
      <c r="I38" s="209">
        <v>13700</v>
      </c>
      <c r="K38" s="123"/>
      <c r="L38" s="124"/>
      <c r="N38" s="325"/>
      <c r="O38" s="321"/>
      <c r="P38" s="321"/>
      <c r="Q38" s="321"/>
    </row>
    <row r="39" spans="1:17" ht="15.75" customHeight="1" x14ac:dyDescent="0.25">
      <c r="A39" s="207">
        <v>54119</v>
      </c>
      <c r="B39" s="208" t="s">
        <v>97</v>
      </c>
      <c r="C39" s="209">
        <v>0</v>
      </c>
      <c r="D39" s="209">
        <v>0</v>
      </c>
      <c r="E39" s="209">
        <v>0</v>
      </c>
      <c r="F39" s="209">
        <v>2500</v>
      </c>
      <c r="G39" s="209">
        <v>12000</v>
      </c>
      <c r="H39" s="209"/>
      <c r="I39" s="209">
        <v>14500</v>
      </c>
      <c r="K39" s="123"/>
      <c r="L39" s="124"/>
      <c r="N39" s="325"/>
      <c r="O39" s="321"/>
      <c r="P39" s="321"/>
      <c r="Q39" s="321"/>
    </row>
    <row r="40" spans="1:17" ht="15.75" customHeight="1" x14ac:dyDescent="0.25">
      <c r="A40" s="207">
        <v>54121</v>
      </c>
      <c r="B40" s="208" t="s">
        <v>76</v>
      </c>
      <c r="C40" s="209">
        <v>0</v>
      </c>
      <c r="D40" s="209"/>
      <c r="E40" s="209"/>
      <c r="F40" s="209">
        <v>3000</v>
      </c>
      <c r="G40" s="209"/>
      <c r="H40" s="209"/>
      <c r="I40" s="209">
        <v>3000</v>
      </c>
      <c r="K40" s="123"/>
      <c r="L40" s="124"/>
      <c r="N40" s="325"/>
      <c r="O40" s="321"/>
      <c r="P40" s="321"/>
      <c r="Q40" s="321"/>
    </row>
    <row r="41" spans="1:17" ht="15.75" customHeight="1" x14ac:dyDescent="0.25">
      <c r="A41" s="207">
        <v>54199</v>
      </c>
      <c r="B41" s="208" t="s">
        <v>206</v>
      </c>
      <c r="C41" s="209">
        <v>0</v>
      </c>
      <c r="D41" s="209">
        <v>0</v>
      </c>
      <c r="E41" s="209">
        <v>0</v>
      </c>
      <c r="F41" s="209">
        <v>3600</v>
      </c>
      <c r="G41" s="209">
        <v>18000</v>
      </c>
      <c r="H41" s="209">
        <v>5000</v>
      </c>
      <c r="I41" s="209">
        <v>26600</v>
      </c>
      <c r="K41" s="123"/>
      <c r="L41" s="124"/>
      <c r="N41" s="325"/>
      <c r="O41" s="321"/>
      <c r="P41" s="321"/>
      <c r="Q41" s="321"/>
    </row>
    <row r="42" spans="1:17" ht="15.75" customHeight="1" x14ac:dyDescent="0.25">
      <c r="A42" s="207">
        <v>54201</v>
      </c>
      <c r="B42" s="208" t="s">
        <v>325</v>
      </c>
      <c r="C42" s="209">
        <v>0</v>
      </c>
      <c r="D42" s="209">
        <v>0</v>
      </c>
      <c r="E42" s="209">
        <v>0</v>
      </c>
      <c r="F42" s="209">
        <v>19200</v>
      </c>
      <c r="G42" s="209">
        <v>6000</v>
      </c>
      <c r="H42" s="209"/>
      <c r="I42" s="209">
        <v>25200</v>
      </c>
      <c r="K42" s="123"/>
      <c r="L42" s="124"/>
      <c r="N42" s="325"/>
      <c r="O42" s="321"/>
      <c r="P42" s="321"/>
      <c r="Q42" s="321"/>
    </row>
    <row r="43" spans="1:17" ht="15.75" customHeight="1" x14ac:dyDescent="0.25">
      <c r="A43" s="207">
        <v>54202</v>
      </c>
      <c r="B43" s="208" t="s">
        <v>38</v>
      </c>
      <c r="C43" s="209">
        <v>0</v>
      </c>
      <c r="D43" s="209"/>
      <c r="E43" s="209"/>
      <c r="F43" s="209">
        <v>3000</v>
      </c>
      <c r="G43" s="209">
        <v>3000</v>
      </c>
      <c r="H43" s="209"/>
      <c r="I43" s="209">
        <v>6000</v>
      </c>
      <c r="K43" s="123"/>
      <c r="L43" s="124"/>
      <c r="N43" s="325"/>
      <c r="O43" s="321"/>
      <c r="P43" s="321"/>
      <c r="Q43" s="321"/>
    </row>
    <row r="44" spans="1:17" ht="15.75" customHeight="1" x14ac:dyDescent="0.25">
      <c r="A44" s="207">
        <v>54203</v>
      </c>
      <c r="B44" s="208" t="s">
        <v>39</v>
      </c>
      <c r="C44" s="209">
        <v>0</v>
      </c>
      <c r="D44" s="209"/>
      <c r="E44" s="209"/>
      <c r="F44" s="209">
        <v>20000</v>
      </c>
      <c r="G44" s="209">
        <v>10000</v>
      </c>
      <c r="H44" s="209"/>
      <c r="I44" s="209">
        <v>30000</v>
      </c>
      <c r="K44" s="123"/>
      <c r="L44" s="124"/>
      <c r="N44" s="325"/>
      <c r="O44" s="321"/>
      <c r="P44" s="321"/>
      <c r="Q44" s="321"/>
    </row>
    <row r="45" spans="1:17" ht="15.75" customHeight="1" x14ac:dyDescent="0.25">
      <c r="A45" s="207">
        <v>54204</v>
      </c>
      <c r="B45" s="208" t="s">
        <v>554</v>
      </c>
      <c r="C45" s="209"/>
      <c r="D45" s="209"/>
      <c r="E45" s="209"/>
      <c r="F45" s="209">
        <v>0</v>
      </c>
      <c r="G45" s="209"/>
      <c r="H45" s="209"/>
      <c r="I45" s="209">
        <v>0</v>
      </c>
      <c r="K45" s="123"/>
      <c r="L45" s="124"/>
      <c r="N45" s="325"/>
      <c r="O45" s="321"/>
      <c r="P45" s="321"/>
      <c r="Q45" s="321"/>
    </row>
    <row r="46" spans="1:17" ht="15.75" customHeight="1" x14ac:dyDescent="0.25">
      <c r="A46" s="207">
        <v>54205</v>
      </c>
      <c r="B46" s="208" t="s">
        <v>18</v>
      </c>
      <c r="C46" s="209"/>
      <c r="D46" s="209">
        <v>0</v>
      </c>
      <c r="E46" s="209">
        <v>0</v>
      </c>
      <c r="F46" s="209">
        <v>0</v>
      </c>
      <c r="G46" s="209">
        <v>60000</v>
      </c>
      <c r="H46" s="209"/>
      <c r="I46" s="209">
        <v>60000</v>
      </c>
      <c r="K46" s="123"/>
      <c r="L46" s="124"/>
      <c r="N46" s="325"/>
      <c r="O46" s="321"/>
      <c r="P46" s="321"/>
      <c r="Q46" s="321"/>
    </row>
    <row r="47" spans="1:17" ht="15.75" customHeight="1" x14ac:dyDescent="0.25">
      <c r="A47" s="207">
        <v>54301</v>
      </c>
      <c r="B47" s="208" t="s">
        <v>207</v>
      </c>
      <c r="C47" s="209">
        <v>0</v>
      </c>
      <c r="D47" s="209">
        <v>0</v>
      </c>
      <c r="E47" s="209">
        <v>0</v>
      </c>
      <c r="F47" s="209">
        <v>0</v>
      </c>
      <c r="G47" s="209">
        <v>12000</v>
      </c>
      <c r="H47" s="209"/>
      <c r="I47" s="209">
        <v>12000</v>
      </c>
      <c r="K47" s="123"/>
      <c r="L47" s="124"/>
      <c r="N47" s="325"/>
      <c r="O47" s="321"/>
      <c r="P47" s="321"/>
      <c r="Q47" s="321"/>
    </row>
    <row r="48" spans="1:17" ht="15.75" customHeight="1" x14ac:dyDescent="0.25">
      <c r="A48" s="207">
        <v>54302</v>
      </c>
      <c r="B48" s="208" t="s">
        <v>208</v>
      </c>
      <c r="C48" s="209">
        <v>0</v>
      </c>
      <c r="D48" s="209">
        <v>0</v>
      </c>
      <c r="E48" s="209">
        <v>0</v>
      </c>
      <c r="F48" s="209">
        <v>2500</v>
      </c>
      <c r="G48" s="209">
        <v>12000</v>
      </c>
      <c r="H48" s="209"/>
      <c r="I48" s="209">
        <v>14500</v>
      </c>
      <c r="K48" s="123"/>
      <c r="L48" s="124"/>
      <c r="N48" s="325"/>
      <c r="O48" s="321"/>
      <c r="P48" s="321"/>
      <c r="Q48" s="321"/>
    </row>
    <row r="49" spans="1:17" ht="15.75" customHeight="1" x14ac:dyDescent="0.25">
      <c r="A49" s="207">
        <v>54303</v>
      </c>
      <c r="B49" s="208" t="s">
        <v>209</v>
      </c>
      <c r="C49" s="209">
        <v>0</v>
      </c>
      <c r="D49" s="209">
        <v>0</v>
      </c>
      <c r="E49" s="209">
        <v>0</v>
      </c>
      <c r="F49" s="209">
        <v>2400</v>
      </c>
      <c r="G49" s="209">
        <v>10000</v>
      </c>
      <c r="H49" s="209"/>
      <c r="I49" s="209">
        <v>12400</v>
      </c>
      <c r="K49" s="123"/>
      <c r="L49" s="124"/>
      <c r="N49" s="325"/>
      <c r="O49" s="321"/>
      <c r="P49" s="321"/>
      <c r="Q49" s="321"/>
    </row>
    <row r="50" spans="1:17" ht="15.75" customHeight="1" x14ac:dyDescent="0.25">
      <c r="A50" s="207">
        <v>54304</v>
      </c>
      <c r="B50" s="208" t="s">
        <v>69</v>
      </c>
      <c r="C50" s="209">
        <v>0</v>
      </c>
      <c r="D50" s="209">
        <v>0</v>
      </c>
      <c r="E50" s="209">
        <v>0</v>
      </c>
      <c r="F50" s="209">
        <v>4800</v>
      </c>
      <c r="G50" s="209">
        <v>10000</v>
      </c>
      <c r="H50" s="209"/>
      <c r="I50" s="209">
        <v>14800</v>
      </c>
      <c r="K50" s="123"/>
      <c r="L50" s="124"/>
      <c r="N50" s="325"/>
      <c r="O50" s="321"/>
      <c r="P50" s="321"/>
      <c r="Q50" s="321"/>
    </row>
    <row r="51" spans="1:17" ht="15.75" customHeight="1" x14ac:dyDescent="0.25">
      <c r="A51" s="207">
        <v>54305</v>
      </c>
      <c r="B51" s="208" t="s">
        <v>70</v>
      </c>
      <c r="C51" s="209"/>
      <c r="D51" s="209">
        <v>0</v>
      </c>
      <c r="E51" s="209">
        <v>0</v>
      </c>
      <c r="F51" s="209">
        <v>0</v>
      </c>
      <c r="G51" s="209">
        <v>2000</v>
      </c>
      <c r="H51" s="209"/>
      <c r="I51" s="209">
        <v>2000</v>
      </c>
      <c r="K51" s="123"/>
      <c r="L51" s="124"/>
      <c r="N51" s="325"/>
      <c r="O51" s="321"/>
      <c r="P51" s="321"/>
      <c r="Q51" s="321"/>
    </row>
    <row r="52" spans="1:17" ht="15.75" customHeight="1" x14ac:dyDescent="0.25">
      <c r="A52" s="207">
        <v>54307</v>
      </c>
      <c r="B52" s="208" t="s">
        <v>395</v>
      </c>
      <c r="C52" s="209"/>
      <c r="D52" s="209">
        <v>0</v>
      </c>
      <c r="E52" s="209">
        <v>0</v>
      </c>
      <c r="F52" s="209">
        <v>1000</v>
      </c>
      <c r="G52" s="209">
        <v>2500</v>
      </c>
      <c r="H52" s="209"/>
      <c r="I52" s="209">
        <v>3500</v>
      </c>
      <c r="K52" s="123"/>
      <c r="L52" s="124"/>
      <c r="N52" s="325"/>
      <c r="O52" s="321"/>
      <c r="P52" s="321"/>
      <c r="Q52" s="321"/>
    </row>
    <row r="53" spans="1:17" ht="15.75" customHeight="1" x14ac:dyDescent="0.25">
      <c r="A53" s="207">
        <v>54308</v>
      </c>
      <c r="B53" s="208" t="s">
        <v>396</v>
      </c>
      <c r="C53" s="209"/>
      <c r="D53" s="209"/>
      <c r="E53" s="209"/>
      <c r="F53" s="209"/>
      <c r="G53" s="209">
        <v>300</v>
      </c>
      <c r="H53" s="209"/>
      <c r="I53" s="209">
        <v>300</v>
      </c>
      <c r="K53" s="123"/>
      <c r="L53" s="124"/>
      <c r="N53" s="325"/>
      <c r="O53" s="321"/>
      <c r="P53" s="321"/>
      <c r="Q53" s="321"/>
    </row>
    <row r="54" spans="1:17" ht="15.75" customHeight="1" x14ac:dyDescent="0.25">
      <c r="A54" s="207">
        <v>54310</v>
      </c>
      <c r="B54" s="208" t="s">
        <v>210</v>
      </c>
      <c r="C54" s="209">
        <v>0</v>
      </c>
      <c r="D54" s="209">
        <v>0</v>
      </c>
      <c r="E54" s="209">
        <v>0</v>
      </c>
      <c r="F54" s="209">
        <v>0</v>
      </c>
      <c r="G54" s="209">
        <v>2000</v>
      </c>
      <c r="H54" s="209"/>
      <c r="I54" s="209">
        <v>2000</v>
      </c>
      <c r="K54" s="123"/>
      <c r="L54" s="124"/>
      <c r="N54" s="325"/>
      <c r="O54" s="321"/>
      <c r="P54" s="321"/>
      <c r="Q54" s="321"/>
    </row>
    <row r="55" spans="1:17" ht="15.75" customHeight="1" x14ac:dyDescent="0.25">
      <c r="A55" s="207">
        <v>54313</v>
      </c>
      <c r="B55" s="208" t="s">
        <v>414</v>
      </c>
      <c r="C55" s="209"/>
      <c r="D55" s="209">
        <v>0</v>
      </c>
      <c r="E55" s="209">
        <v>0</v>
      </c>
      <c r="F55" s="209">
        <v>2000</v>
      </c>
      <c r="G55" s="209">
        <v>4100</v>
      </c>
      <c r="H55" s="209"/>
      <c r="I55" s="209">
        <v>6100</v>
      </c>
      <c r="K55" s="123"/>
      <c r="L55" s="124"/>
      <c r="N55" s="325"/>
      <c r="O55" s="321"/>
      <c r="P55" s="321"/>
      <c r="Q55" s="321"/>
    </row>
    <row r="56" spans="1:17" ht="15.75" customHeight="1" x14ac:dyDescent="0.25">
      <c r="A56" s="207">
        <v>54314</v>
      </c>
      <c r="B56" s="208" t="s">
        <v>74</v>
      </c>
      <c r="C56" s="209">
        <v>0</v>
      </c>
      <c r="D56" s="209">
        <v>0</v>
      </c>
      <c r="E56" s="209">
        <v>0</v>
      </c>
      <c r="F56" s="209">
        <v>1200</v>
      </c>
      <c r="G56" s="209">
        <v>15500</v>
      </c>
      <c r="H56" s="209"/>
      <c r="I56" s="209">
        <v>16700</v>
      </c>
      <c r="K56" s="123"/>
      <c r="L56" s="124"/>
      <c r="N56" s="325"/>
      <c r="O56" s="321"/>
      <c r="P56" s="321"/>
      <c r="Q56" s="321"/>
    </row>
    <row r="57" spans="1:17" ht="15.75" customHeight="1" x14ac:dyDescent="0.25">
      <c r="A57" s="207">
        <v>54316</v>
      </c>
      <c r="B57" s="208" t="s">
        <v>397</v>
      </c>
      <c r="C57" s="209"/>
      <c r="D57" s="209">
        <v>0</v>
      </c>
      <c r="E57" s="209">
        <v>0</v>
      </c>
      <c r="F57" s="209">
        <v>3000</v>
      </c>
      <c r="G57" s="209">
        <v>5000</v>
      </c>
      <c r="H57" s="209"/>
      <c r="I57" s="209">
        <v>8000</v>
      </c>
      <c r="K57" s="123"/>
      <c r="L57" s="124"/>
      <c r="N57" s="325"/>
      <c r="O57" s="321"/>
      <c r="P57" s="321"/>
      <c r="Q57" s="321"/>
    </row>
    <row r="58" spans="1:17" ht="15.75" customHeight="1" x14ac:dyDescent="0.25">
      <c r="A58" s="207">
        <v>54317</v>
      </c>
      <c r="B58" s="208" t="s">
        <v>555</v>
      </c>
      <c r="C58" s="209"/>
      <c r="D58" s="209"/>
      <c r="E58" s="209"/>
      <c r="F58" s="209">
        <v>0</v>
      </c>
      <c r="G58" s="209">
        <v>15000</v>
      </c>
      <c r="H58" s="209"/>
      <c r="I58" s="209">
        <v>15000</v>
      </c>
      <c r="K58" s="123"/>
      <c r="L58" s="124"/>
      <c r="N58" s="325"/>
      <c r="O58" s="321"/>
      <c r="P58" s="321"/>
      <c r="Q58" s="321"/>
    </row>
    <row r="59" spans="1:17" ht="26.4" x14ac:dyDescent="0.25">
      <c r="A59" s="207">
        <v>54318</v>
      </c>
      <c r="B59" s="208" t="s">
        <v>556</v>
      </c>
      <c r="C59" s="209"/>
      <c r="D59" s="209"/>
      <c r="E59" s="209"/>
      <c r="F59" s="209">
        <v>1800</v>
      </c>
      <c r="G59" s="209"/>
      <c r="H59" s="209"/>
      <c r="I59" s="209">
        <v>1800</v>
      </c>
      <c r="K59" s="123"/>
      <c r="L59" s="124"/>
      <c r="N59" s="325"/>
      <c r="O59" s="321"/>
      <c r="P59" s="321"/>
      <c r="Q59" s="321"/>
    </row>
    <row r="60" spans="1:17" ht="24" customHeight="1" x14ac:dyDescent="0.25">
      <c r="A60" s="207">
        <v>54399</v>
      </c>
      <c r="B60" s="208" t="s">
        <v>71</v>
      </c>
      <c r="C60" s="209">
        <v>0</v>
      </c>
      <c r="D60" s="209">
        <v>0</v>
      </c>
      <c r="E60" s="209">
        <v>0</v>
      </c>
      <c r="F60" s="209">
        <v>3600</v>
      </c>
      <c r="G60" s="209">
        <v>18000</v>
      </c>
      <c r="H60" s="209"/>
      <c r="I60" s="209">
        <v>21600</v>
      </c>
      <c r="K60" s="123"/>
      <c r="L60" s="124"/>
      <c r="N60" s="325"/>
      <c r="O60" s="321"/>
      <c r="P60" s="321"/>
      <c r="Q60" s="321"/>
    </row>
    <row r="61" spans="1:17" ht="15.75" customHeight="1" x14ac:dyDescent="0.25">
      <c r="A61" s="207">
        <v>54401</v>
      </c>
      <c r="B61" s="208" t="s">
        <v>305</v>
      </c>
      <c r="C61" s="209">
        <v>0</v>
      </c>
      <c r="D61" s="209"/>
      <c r="E61" s="209"/>
      <c r="F61" s="209"/>
      <c r="G61" s="209">
        <v>500</v>
      </c>
      <c r="H61" s="209"/>
      <c r="I61" s="209">
        <v>500</v>
      </c>
      <c r="K61" s="123"/>
      <c r="L61" s="124"/>
      <c r="N61" s="325"/>
      <c r="O61" s="321"/>
      <c r="P61" s="321"/>
      <c r="Q61" s="321"/>
    </row>
    <row r="62" spans="1:17" ht="15.75" customHeight="1" x14ac:dyDescent="0.25">
      <c r="A62" s="207">
        <v>54403</v>
      </c>
      <c r="B62" s="208" t="s">
        <v>254</v>
      </c>
      <c r="C62" s="209">
        <v>0</v>
      </c>
      <c r="D62" s="209"/>
      <c r="E62" s="209"/>
      <c r="F62" s="209"/>
      <c r="G62" s="209">
        <v>650</v>
      </c>
      <c r="H62" s="209"/>
      <c r="I62" s="209">
        <v>650</v>
      </c>
      <c r="K62" s="123"/>
      <c r="L62" s="124"/>
      <c r="N62" s="325"/>
      <c r="O62" s="321"/>
      <c r="P62" s="321"/>
      <c r="Q62" s="321"/>
    </row>
    <row r="63" spans="1:17" ht="15.75" customHeight="1" x14ac:dyDescent="0.25">
      <c r="A63" s="207">
        <v>54404</v>
      </c>
      <c r="B63" s="208" t="s">
        <v>431</v>
      </c>
      <c r="C63" s="209"/>
      <c r="D63" s="209"/>
      <c r="E63" s="209"/>
      <c r="F63" s="209">
        <v>0</v>
      </c>
      <c r="G63" s="209">
        <v>2500</v>
      </c>
      <c r="H63" s="209"/>
      <c r="I63" s="209">
        <v>2500</v>
      </c>
      <c r="K63" s="123"/>
      <c r="L63" s="124"/>
      <c r="N63" s="325"/>
      <c r="O63" s="321"/>
      <c r="P63" s="321"/>
      <c r="Q63" s="321"/>
    </row>
    <row r="64" spans="1:17" ht="26.4" x14ac:dyDescent="0.25">
      <c r="A64" s="207">
        <v>54502</v>
      </c>
      <c r="B64" s="208" t="s">
        <v>557</v>
      </c>
      <c r="C64" s="209"/>
      <c r="D64" s="209"/>
      <c r="E64" s="209"/>
      <c r="F64" s="209"/>
      <c r="G64" s="209"/>
      <c r="H64" s="209"/>
      <c r="I64" s="209">
        <v>0</v>
      </c>
      <c r="K64" s="123"/>
      <c r="L64" s="124"/>
      <c r="N64" s="325"/>
      <c r="O64" s="321"/>
      <c r="P64" s="321"/>
      <c r="Q64" s="321"/>
    </row>
    <row r="65" spans="1:17" ht="15.75" customHeight="1" x14ac:dyDescent="0.25">
      <c r="A65" s="207">
        <v>54503</v>
      </c>
      <c r="B65" s="208" t="s">
        <v>72</v>
      </c>
      <c r="C65" s="209">
        <v>0</v>
      </c>
      <c r="D65" s="209"/>
      <c r="E65" s="209"/>
      <c r="F65" s="209">
        <v>0</v>
      </c>
      <c r="G65" s="209">
        <v>6000</v>
      </c>
      <c r="H65" s="209"/>
      <c r="I65" s="209">
        <v>6000</v>
      </c>
      <c r="K65" s="123"/>
      <c r="L65" s="124"/>
      <c r="N65" s="325"/>
      <c r="O65" s="321"/>
      <c r="P65" s="321"/>
      <c r="Q65" s="321"/>
    </row>
    <row r="66" spans="1:17" ht="15.75" customHeight="1" x14ac:dyDescent="0.25">
      <c r="A66" s="207">
        <v>54504</v>
      </c>
      <c r="B66" s="208" t="s">
        <v>78</v>
      </c>
      <c r="C66" s="209">
        <v>0</v>
      </c>
      <c r="D66" s="209"/>
      <c r="E66" s="209"/>
      <c r="F66" s="209">
        <v>3000</v>
      </c>
      <c r="G66" s="209">
        <v>12000</v>
      </c>
      <c r="H66" s="209"/>
      <c r="I66" s="209">
        <v>15000</v>
      </c>
      <c r="K66" s="123"/>
      <c r="L66" s="124"/>
      <c r="N66" s="325"/>
      <c r="O66" s="321"/>
      <c r="P66" s="321"/>
      <c r="Q66" s="321"/>
    </row>
    <row r="67" spans="1:17" ht="15.75" customHeight="1" x14ac:dyDescent="0.25">
      <c r="A67" s="207">
        <v>54505</v>
      </c>
      <c r="B67" s="208" t="s">
        <v>225</v>
      </c>
      <c r="C67" s="209"/>
      <c r="D67" s="209"/>
      <c r="E67" s="209"/>
      <c r="F67" s="209">
        <v>0</v>
      </c>
      <c r="G67" s="209">
        <v>5000</v>
      </c>
      <c r="H67" s="209"/>
      <c r="I67" s="209">
        <v>5000</v>
      </c>
      <c r="K67" s="123"/>
      <c r="L67" s="124"/>
      <c r="N67" s="325"/>
      <c r="O67" s="321"/>
      <c r="P67" s="321"/>
      <c r="Q67" s="321"/>
    </row>
    <row r="68" spans="1:17" ht="15.75" customHeight="1" x14ac:dyDescent="0.25">
      <c r="A68" s="207">
        <v>54508</v>
      </c>
      <c r="B68" s="208" t="s">
        <v>226</v>
      </c>
      <c r="C68" s="209"/>
      <c r="D68" s="209">
        <v>0</v>
      </c>
      <c r="E68" s="209">
        <v>0</v>
      </c>
      <c r="F68" s="209"/>
      <c r="G68" s="209">
        <v>0</v>
      </c>
      <c r="H68" s="209"/>
      <c r="I68" s="209">
        <v>0</v>
      </c>
      <c r="K68" s="123"/>
      <c r="L68" s="124"/>
      <c r="N68" s="325"/>
      <c r="O68" s="321"/>
      <c r="P68" s="321"/>
      <c r="Q68" s="321"/>
    </row>
    <row r="69" spans="1:17" ht="26.4" x14ac:dyDescent="0.25">
      <c r="A69" s="207">
        <v>54599</v>
      </c>
      <c r="B69" s="208" t="s">
        <v>558</v>
      </c>
      <c r="C69" s="209"/>
      <c r="D69" s="209">
        <v>0</v>
      </c>
      <c r="E69" s="209">
        <v>0</v>
      </c>
      <c r="F69" s="209">
        <v>0</v>
      </c>
      <c r="G69" s="209"/>
      <c r="H69" s="209"/>
      <c r="I69" s="209">
        <v>0</v>
      </c>
      <c r="K69" s="123"/>
      <c r="L69" s="124"/>
      <c r="N69" s="325"/>
      <c r="O69" s="321"/>
      <c r="P69" s="321"/>
      <c r="Q69" s="321"/>
    </row>
    <row r="70" spans="1:17" ht="15.75" customHeight="1" x14ac:dyDescent="0.25">
      <c r="A70" s="207">
        <v>54601</v>
      </c>
      <c r="B70" s="208" t="s">
        <v>398</v>
      </c>
      <c r="C70" s="209"/>
      <c r="D70" s="209"/>
      <c r="E70" s="209"/>
      <c r="F70" s="209">
        <v>0</v>
      </c>
      <c r="G70" s="209">
        <v>1000</v>
      </c>
      <c r="H70" s="209"/>
      <c r="I70" s="209">
        <v>1000</v>
      </c>
      <c r="K70" s="123"/>
      <c r="L70" s="124"/>
      <c r="N70" s="325"/>
      <c r="O70" s="321"/>
      <c r="P70" s="321"/>
      <c r="Q70" s="321"/>
    </row>
    <row r="71" spans="1:17" ht="15.75" customHeight="1" x14ac:dyDescent="0.25">
      <c r="A71" s="207">
        <v>54602</v>
      </c>
      <c r="B71" s="208" t="s">
        <v>228</v>
      </c>
      <c r="C71" s="209"/>
      <c r="D71" s="209">
        <v>0</v>
      </c>
      <c r="E71" s="209">
        <v>0</v>
      </c>
      <c r="F71" s="209">
        <v>20000</v>
      </c>
      <c r="G71" s="209">
        <v>75000</v>
      </c>
      <c r="H71" s="209"/>
      <c r="I71" s="209">
        <v>95000</v>
      </c>
      <c r="K71" s="123"/>
      <c r="L71" s="124"/>
      <c r="N71" s="325"/>
      <c r="O71" s="321"/>
      <c r="P71" s="321"/>
      <c r="Q71" s="321"/>
    </row>
    <row r="72" spans="1:17" ht="15.75" customHeight="1" x14ac:dyDescent="0.25">
      <c r="A72" s="207">
        <v>54603</v>
      </c>
      <c r="B72" s="208" t="s">
        <v>399</v>
      </c>
      <c r="C72" s="209"/>
      <c r="D72" s="209">
        <v>0</v>
      </c>
      <c r="E72" s="209">
        <v>0</v>
      </c>
      <c r="F72" s="209">
        <v>20000</v>
      </c>
      <c r="G72" s="209">
        <v>75000</v>
      </c>
      <c r="H72" s="209"/>
      <c r="I72" s="209">
        <v>95000</v>
      </c>
      <c r="K72" s="123"/>
      <c r="L72" s="124"/>
      <c r="N72" s="325"/>
      <c r="O72" s="321"/>
      <c r="P72" s="321"/>
      <c r="Q72" s="321"/>
    </row>
    <row r="73" spans="1:17" ht="26.4" x14ac:dyDescent="0.25">
      <c r="A73" s="207">
        <v>55302</v>
      </c>
      <c r="B73" s="208" t="s">
        <v>559</v>
      </c>
      <c r="C73" s="209"/>
      <c r="D73" s="209">
        <v>1959.5999999999997</v>
      </c>
      <c r="E73" s="209"/>
      <c r="F73" s="209"/>
      <c r="G73" s="209"/>
      <c r="H73" s="209"/>
      <c r="I73" s="209">
        <v>1959.5999999999997</v>
      </c>
      <c r="K73" s="123"/>
      <c r="L73" s="124"/>
      <c r="N73" s="325"/>
      <c r="O73" s="321"/>
      <c r="P73" s="321"/>
      <c r="Q73" s="321"/>
    </row>
    <row r="74" spans="1:17" ht="15.75" customHeight="1" x14ac:dyDescent="0.25">
      <c r="A74" s="207">
        <v>55308</v>
      </c>
      <c r="B74" s="208" t="s">
        <v>250</v>
      </c>
      <c r="C74" s="209"/>
      <c r="D74" s="209">
        <v>90157.294914378406</v>
      </c>
      <c r="E74" s="209"/>
      <c r="F74" s="209"/>
      <c r="G74" s="209"/>
      <c r="H74" s="209"/>
      <c r="I74" s="209">
        <v>90157.294914378406</v>
      </c>
      <c r="K74" s="123"/>
      <c r="L74" s="124"/>
      <c r="N74" s="325"/>
      <c r="O74" s="321"/>
      <c r="P74" s="321"/>
      <c r="Q74" s="321"/>
    </row>
    <row r="75" spans="1:17" ht="15.75" customHeight="1" x14ac:dyDescent="0.25">
      <c r="A75" s="207">
        <v>55508</v>
      </c>
      <c r="B75" s="208" t="s">
        <v>79</v>
      </c>
      <c r="C75" s="209">
        <v>0</v>
      </c>
      <c r="D75" s="209"/>
      <c r="E75" s="209"/>
      <c r="F75" s="209"/>
      <c r="G75" s="209">
        <v>2000</v>
      </c>
      <c r="H75" s="209"/>
      <c r="I75" s="209">
        <v>2000</v>
      </c>
      <c r="K75" s="123"/>
      <c r="L75" s="124"/>
      <c r="N75" s="325"/>
      <c r="O75" s="321"/>
      <c r="P75" s="321"/>
      <c r="Q75" s="321"/>
    </row>
    <row r="76" spans="1:17" ht="15.75" customHeight="1" x14ac:dyDescent="0.25">
      <c r="A76" s="207">
        <v>55601</v>
      </c>
      <c r="B76" s="208" t="s">
        <v>446</v>
      </c>
      <c r="C76" s="209">
        <v>0</v>
      </c>
      <c r="D76" s="209"/>
      <c r="E76" s="209"/>
      <c r="F76" s="209">
        <v>4000</v>
      </c>
      <c r="G76" s="209">
        <v>3000</v>
      </c>
      <c r="H76" s="209"/>
      <c r="I76" s="209">
        <v>7000</v>
      </c>
      <c r="K76" s="123"/>
      <c r="L76" s="124"/>
      <c r="N76" s="325"/>
      <c r="O76" s="321"/>
      <c r="P76" s="321"/>
      <c r="Q76" s="321"/>
    </row>
    <row r="77" spans="1:17" ht="15.75" customHeight="1" x14ac:dyDescent="0.25">
      <c r="A77" s="207">
        <v>55602</v>
      </c>
      <c r="B77" s="208" t="s">
        <v>425</v>
      </c>
      <c r="C77" s="209"/>
      <c r="D77" s="209">
        <v>0</v>
      </c>
      <c r="E77" s="209">
        <v>0</v>
      </c>
      <c r="F77" s="209">
        <v>5100</v>
      </c>
      <c r="G77" s="209">
        <v>6000</v>
      </c>
      <c r="H77" s="209"/>
      <c r="I77" s="209">
        <v>11100</v>
      </c>
      <c r="K77" s="123"/>
      <c r="L77" s="124"/>
      <c r="N77" s="325"/>
      <c r="O77" s="321"/>
      <c r="P77" s="321"/>
      <c r="Q77" s="321"/>
    </row>
    <row r="78" spans="1:17" ht="15.75" customHeight="1" x14ac:dyDescent="0.25">
      <c r="A78" s="207">
        <v>55603</v>
      </c>
      <c r="B78" s="208" t="s">
        <v>211</v>
      </c>
      <c r="C78" s="209">
        <v>0</v>
      </c>
      <c r="D78" s="209">
        <v>0</v>
      </c>
      <c r="E78" s="209">
        <v>0</v>
      </c>
      <c r="F78" s="209">
        <v>196.12</v>
      </c>
      <c r="G78" s="209">
        <v>716.65</v>
      </c>
      <c r="H78" s="209"/>
      <c r="I78" s="209">
        <v>912.77</v>
      </c>
      <c r="K78" s="123"/>
      <c r="L78" s="124"/>
      <c r="N78" s="325"/>
      <c r="O78" s="321"/>
      <c r="P78" s="321"/>
      <c r="Q78" s="321"/>
    </row>
    <row r="79" spans="1:17" ht="15.75" customHeight="1" x14ac:dyDescent="0.25">
      <c r="A79" s="207">
        <v>55703</v>
      </c>
      <c r="B79" s="208" t="s">
        <v>212</v>
      </c>
      <c r="C79" s="209">
        <v>0</v>
      </c>
      <c r="D79" s="209"/>
      <c r="E79" s="209"/>
      <c r="F79" s="209"/>
      <c r="G79" s="209">
        <v>1500</v>
      </c>
      <c r="H79" s="209"/>
      <c r="I79" s="209">
        <v>1500</v>
      </c>
      <c r="K79" s="123"/>
      <c r="L79" s="124"/>
      <c r="N79" s="325"/>
      <c r="O79" s="321"/>
      <c r="P79" s="321"/>
      <c r="Q79" s="321"/>
    </row>
    <row r="80" spans="1:17" ht="15.75" customHeight="1" x14ac:dyDescent="0.25">
      <c r="A80" s="207">
        <v>55799</v>
      </c>
      <c r="B80" s="208" t="s">
        <v>262</v>
      </c>
      <c r="C80" s="209">
        <v>0</v>
      </c>
      <c r="D80" s="209"/>
      <c r="E80" s="209"/>
      <c r="F80" s="209">
        <v>1200</v>
      </c>
      <c r="G80" s="209"/>
      <c r="H80" s="209"/>
      <c r="I80" s="209">
        <v>1200</v>
      </c>
      <c r="K80" s="123"/>
      <c r="L80" s="124"/>
      <c r="N80" s="325"/>
      <c r="O80" s="321"/>
      <c r="P80" s="321"/>
      <c r="Q80" s="321"/>
    </row>
    <row r="81" spans="1:17" ht="15.75" customHeight="1" x14ac:dyDescent="0.25">
      <c r="A81" s="207">
        <v>56201</v>
      </c>
      <c r="B81" s="208" t="s">
        <v>411</v>
      </c>
      <c r="C81" s="209">
        <v>0</v>
      </c>
      <c r="D81" s="209"/>
      <c r="E81" s="209"/>
      <c r="F81" s="209">
        <v>5500</v>
      </c>
      <c r="G81" s="209">
        <v>8000</v>
      </c>
      <c r="H81" s="209"/>
      <c r="I81" s="209">
        <v>13500</v>
      </c>
      <c r="K81" s="123"/>
      <c r="L81" s="124"/>
      <c r="N81" s="325"/>
      <c r="O81" s="321"/>
      <c r="P81" s="321"/>
      <c r="Q81" s="321"/>
    </row>
    <row r="82" spans="1:17" ht="15.75" customHeight="1" x14ac:dyDescent="0.25">
      <c r="A82" s="207">
        <v>56303</v>
      </c>
      <c r="B82" s="208" t="s">
        <v>306</v>
      </c>
      <c r="C82" s="209">
        <v>0</v>
      </c>
      <c r="D82" s="209"/>
      <c r="E82" s="209"/>
      <c r="F82" s="209">
        <v>0</v>
      </c>
      <c r="G82" s="209">
        <v>900</v>
      </c>
      <c r="H82" s="209"/>
      <c r="I82" s="209">
        <v>900</v>
      </c>
      <c r="K82" s="123"/>
      <c r="L82" s="124"/>
      <c r="N82" s="325"/>
      <c r="O82" s="321"/>
      <c r="P82" s="321"/>
      <c r="Q82" s="321"/>
    </row>
    <row r="83" spans="1:17" ht="15.75" customHeight="1" x14ac:dyDescent="0.25">
      <c r="A83" s="207">
        <v>56304</v>
      </c>
      <c r="B83" s="208" t="s">
        <v>255</v>
      </c>
      <c r="C83" s="209">
        <v>0</v>
      </c>
      <c r="D83" s="209">
        <v>0</v>
      </c>
      <c r="E83" s="209">
        <v>0</v>
      </c>
      <c r="F83" s="209">
        <v>0</v>
      </c>
      <c r="G83" s="209">
        <v>4000</v>
      </c>
      <c r="H83" s="209"/>
      <c r="I83" s="209">
        <v>4000</v>
      </c>
      <c r="K83" s="123"/>
      <c r="L83" s="124"/>
      <c r="N83" s="325"/>
      <c r="O83" s="321"/>
      <c r="P83" s="321"/>
      <c r="Q83" s="321"/>
    </row>
    <row r="84" spans="1:17" ht="15.75" customHeight="1" x14ac:dyDescent="0.25">
      <c r="A84" s="207">
        <v>56305</v>
      </c>
      <c r="B84" s="208" t="s">
        <v>312</v>
      </c>
      <c r="C84" s="209"/>
      <c r="D84" s="209">
        <v>0</v>
      </c>
      <c r="E84" s="209">
        <v>0</v>
      </c>
      <c r="F84" s="209">
        <v>0</v>
      </c>
      <c r="G84" s="209"/>
      <c r="H84" s="209"/>
      <c r="I84" s="209">
        <v>0</v>
      </c>
      <c r="K84" s="123"/>
      <c r="L84" s="124"/>
      <c r="N84" s="325"/>
      <c r="O84" s="321"/>
      <c r="P84" s="321"/>
      <c r="Q84" s="321"/>
    </row>
    <row r="85" spans="1:17" ht="15.75" customHeight="1" x14ac:dyDescent="0.25">
      <c r="A85" s="207">
        <v>61101</v>
      </c>
      <c r="B85" s="208" t="s">
        <v>214</v>
      </c>
      <c r="C85" s="209">
        <v>0</v>
      </c>
      <c r="D85" s="209">
        <v>0</v>
      </c>
      <c r="E85" s="209">
        <v>0</v>
      </c>
      <c r="F85" s="209">
        <v>3000</v>
      </c>
      <c r="G85" s="209">
        <v>12000</v>
      </c>
      <c r="H85" s="209"/>
      <c r="I85" s="209">
        <v>15000</v>
      </c>
      <c r="K85" s="123"/>
      <c r="L85" s="124"/>
      <c r="N85" s="325"/>
      <c r="O85" s="321"/>
      <c r="P85" s="321"/>
      <c r="Q85" s="321"/>
    </row>
    <row r="86" spans="1:17" ht="15.75" customHeight="1" x14ac:dyDescent="0.25">
      <c r="A86" s="207">
        <v>61102</v>
      </c>
      <c r="B86" s="208" t="s">
        <v>230</v>
      </c>
      <c r="C86" s="209"/>
      <c r="D86" s="209">
        <v>0</v>
      </c>
      <c r="E86" s="209">
        <v>0</v>
      </c>
      <c r="F86" s="209">
        <v>3000</v>
      </c>
      <c r="G86" s="209"/>
      <c r="H86" s="209"/>
      <c r="I86" s="209">
        <v>3000</v>
      </c>
      <c r="K86" s="123"/>
      <c r="L86" s="124"/>
      <c r="N86" s="325"/>
      <c r="O86" s="321"/>
      <c r="P86" s="321"/>
      <c r="Q86" s="321"/>
    </row>
    <row r="87" spans="1:17" ht="15.75" customHeight="1" x14ac:dyDescent="0.25">
      <c r="A87" s="207">
        <v>61103</v>
      </c>
      <c r="B87" s="208" t="s">
        <v>560</v>
      </c>
      <c r="C87" s="209"/>
      <c r="D87" s="209"/>
      <c r="E87" s="209"/>
      <c r="F87" s="209">
        <v>0</v>
      </c>
      <c r="G87" s="209"/>
      <c r="H87" s="209"/>
      <c r="I87" s="209">
        <v>0</v>
      </c>
      <c r="K87" s="123"/>
      <c r="L87" s="124"/>
      <c r="N87" s="325"/>
      <c r="O87" s="321"/>
      <c r="P87" s="321"/>
      <c r="Q87" s="321"/>
    </row>
    <row r="88" spans="1:17" ht="15.75" customHeight="1" x14ac:dyDescent="0.25">
      <c r="A88" s="207">
        <v>61104</v>
      </c>
      <c r="B88" s="208" t="s">
        <v>332</v>
      </c>
      <c r="C88" s="209">
        <v>0</v>
      </c>
      <c r="D88" s="209"/>
      <c r="E88" s="209"/>
      <c r="F88" s="209">
        <v>3000</v>
      </c>
      <c r="G88" s="209">
        <v>13000</v>
      </c>
      <c r="H88" s="209"/>
      <c r="I88" s="209">
        <v>16000</v>
      </c>
      <c r="K88" s="123"/>
      <c r="L88" s="124"/>
      <c r="N88" s="325"/>
      <c r="O88" s="321"/>
      <c r="P88" s="321"/>
      <c r="Q88" s="321"/>
    </row>
    <row r="89" spans="1:17" ht="15.75" customHeight="1" x14ac:dyDescent="0.25">
      <c r="A89" s="207">
        <v>61105</v>
      </c>
      <c r="B89" s="208" t="s">
        <v>424</v>
      </c>
      <c r="C89" s="209"/>
      <c r="D89" s="209">
        <v>0</v>
      </c>
      <c r="E89" s="209">
        <v>0</v>
      </c>
      <c r="F89" s="209"/>
      <c r="G89" s="209">
        <v>0</v>
      </c>
      <c r="H89" s="209"/>
      <c r="I89" s="209">
        <v>0</v>
      </c>
      <c r="K89" s="123"/>
      <c r="L89" s="124"/>
      <c r="N89" s="325"/>
      <c r="O89" s="321"/>
      <c r="P89" s="321"/>
      <c r="Q89" s="321"/>
    </row>
    <row r="90" spans="1:17" ht="15.75" customHeight="1" x14ac:dyDescent="0.25">
      <c r="A90" s="207">
        <v>61108</v>
      </c>
      <c r="B90" s="208" t="s">
        <v>205</v>
      </c>
      <c r="C90" s="209"/>
      <c r="D90" s="209"/>
      <c r="E90" s="209"/>
      <c r="F90" s="209">
        <v>2000</v>
      </c>
      <c r="G90" s="209">
        <v>8000</v>
      </c>
      <c r="H90" s="209"/>
      <c r="I90" s="209">
        <v>10000</v>
      </c>
      <c r="K90" s="123"/>
      <c r="L90" s="124"/>
      <c r="N90" s="325"/>
      <c r="O90" s="321"/>
      <c r="P90" s="321"/>
      <c r="Q90" s="321"/>
    </row>
    <row r="91" spans="1:17" ht="15.75" customHeight="1" x14ac:dyDescent="0.25">
      <c r="A91" s="207">
        <v>61199</v>
      </c>
      <c r="B91" s="208" t="s">
        <v>213</v>
      </c>
      <c r="C91" s="209">
        <v>0</v>
      </c>
      <c r="D91" s="209"/>
      <c r="E91" s="209"/>
      <c r="F91" s="209">
        <v>2400</v>
      </c>
      <c r="G91" s="209">
        <v>16500</v>
      </c>
      <c r="H91" s="209"/>
      <c r="I91" s="209">
        <v>18900</v>
      </c>
      <c r="K91" s="123"/>
      <c r="L91" s="124"/>
      <c r="N91" s="325"/>
      <c r="O91" s="321"/>
      <c r="P91" s="321"/>
      <c r="Q91" s="321"/>
    </row>
    <row r="92" spans="1:17" ht="15.75" customHeight="1" x14ac:dyDescent="0.25">
      <c r="A92" s="207">
        <v>61501</v>
      </c>
      <c r="B92" s="208" t="s">
        <v>561</v>
      </c>
      <c r="C92" s="209"/>
      <c r="D92" s="209">
        <v>0</v>
      </c>
      <c r="E92" s="209">
        <v>0</v>
      </c>
      <c r="F92" s="209">
        <v>0</v>
      </c>
      <c r="G92" s="209"/>
      <c r="H92" s="209"/>
      <c r="I92" s="209">
        <v>0</v>
      </c>
      <c r="K92" s="123"/>
      <c r="L92" s="124"/>
      <c r="N92" s="325"/>
      <c r="O92" s="321"/>
      <c r="P92" s="321"/>
      <c r="Q92" s="321"/>
    </row>
    <row r="93" spans="1:17" ht="15.75" customHeight="1" x14ac:dyDescent="0.25">
      <c r="A93" s="207">
        <v>61502</v>
      </c>
      <c r="B93" s="208" t="s">
        <v>562</v>
      </c>
      <c r="C93" s="209"/>
      <c r="D93" s="209">
        <v>0</v>
      </c>
      <c r="E93" s="209">
        <v>0</v>
      </c>
      <c r="F93" s="209">
        <v>0</v>
      </c>
      <c r="G93" s="209"/>
      <c r="H93" s="209"/>
      <c r="I93" s="209">
        <v>0</v>
      </c>
      <c r="K93" s="123"/>
      <c r="L93" s="124"/>
      <c r="N93" s="325"/>
      <c r="O93" s="321"/>
      <c r="P93" s="321"/>
      <c r="Q93" s="321"/>
    </row>
    <row r="94" spans="1:17" ht="15.75" customHeight="1" x14ac:dyDescent="0.25">
      <c r="A94" s="207">
        <v>61503</v>
      </c>
      <c r="B94" s="208" t="s">
        <v>563</v>
      </c>
      <c r="C94" s="209"/>
      <c r="D94" s="209">
        <v>0</v>
      </c>
      <c r="E94" s="209">
        <v>0</v>
      </c>
      <c r="F94" s="209">
        <v>0</v>
      </c>
      <c r="G94" s="209"/>
      <c r="H94" s="209"/>
      <c r="I94" s="209">
        <v>0</v>
      </c>
      <c r="K94" s="123"/>
      <c r="L94" s="124"/>
      <c r="N94" s="325"/>
      <c r="O94" s="321"/>
      <c r="P94" s="321"/>
      <c r="Q94" s="321"/>
    </row>
    <row r="95" spans="1:17" ht="26.4" x14ac:dyDescent="0.25">
      <c r="A95" s="207">
        <v>61599</v>
      </c>
      <c r="B95" s="208" t="s">
        <v>564</v>
      </c>
      <c r="C95" s="209"/>
      <c r="D95" s="209">
        <v>0</v>
      </c>
      <c r="E95" s="209">
        <v>0</v>
      </c>
      <c r="F95" s="209">
        <v>0</v>
      </c>
      <c r="G95" s="209"/>
      <c r="H95" s="209"/>
      <c r="I95" s="209">
        <v>0</v>
      </c>
      <c r="K95" s="123"/>
      <c r="L95" s="124"/>
      <c r="N95" s="325"/>
      <c r="O95" s="321"/>
      <c r="P95" s="321"/>
      <c r="Q95" s="321"/>
    </row>
    <row r="96" spans="1:17" ht="15.75" customHeight="1" x14ac:dyDescent="0.25">
      <c r="A96" s="207">
        <v>61601</v>
      </c>
      <c r="B96" s="208" t="s">
        <v>365</v>
      </c>
      <c r="C96" s="209"/>
      <c r="D96" s="209">
        <v>0</v>
      </c>
      <c r="E96" s="209">
        <v>0</v>
      </c>
      <c r="F96" s="209">
        <v>0</v>
      </c>
      <c r="G96" s="209"/>
      <c r="H96" s="209"/>
      <c r="I96" s="209">
        <v>0</v>
      </c>
      <c r="K96" s="123"/>
      <c r="L96" s="124"/>
      <c r="N96" s="325"/>
      <c r="O96" s="321"/>
      <c r="P96" s="321"/>
      <c r="Q96" s="321"/>
    </row>
    <row r="97" spans="1:17" ht="13.8" x14ac:dyDescent="0.25">
      <c r="A97" s="207">
        <v>61602</v>
      </c>
      <c r="B97" s="208" t="s">
        <v>548</v>
      </c>
      <c r="C97" s="209"/>
      <c r="D97" s="209">
        <v>0</v>
      </c>
      <c r="E97" s="209">
        <v>0</v>
      </c>
      <c r="F97" s="209">
        <v>0</v>
      </c>
      <c r="G97" s="209"/>
      <c r="H97" s="209"/>
      <c r="I97" s="209">
        <v>0</v>
      </c>
      <c r="K97" s="123"/>
      <c r="L97" s="124"/>
      <c r="N97" s="325"/>
      <c r="O97" s="321"/>
      <c r="P97" s="321"/>
      <c r="Q97" s="321"/>
    </row>
    <row r="98" spans="1:17" ht="15.75" customHeight="1" x14ac:dyDescent="0.25">
      <c r="A98" s="207">
        <v>61603</v>
      </c>
      <c r="B98" s="208" t="s">
        <v>549</v>
      </c>
      <c r="C98" s="209"/>
      <c r="D98" s="209">
        <v>0</v>
      </c>
      <c r="E98" s="209">
        <v>0</v>
      </c>
      <c r="F98" s="209">
        <v>15000</v>
      </c>
      <c r="G98" s="209"/>
      <c r="H98" s="209"/>
      <c r="I98" s="209">
        <v>15000</v>
      </c>
      <c r="K98" s="123"/>
      <c r="L98" s="124"/>
      <c r="N98" s="325"/>
      <c r="O98" s="321"/>
      <c r="P98" s="321"/>
      <c r="Q98" s="321"/>
    </row>
    <row r="99" spans="1:17" ht="15.75" customHeight="1" x14ac:dyDescent="0.25">
      <c r="A99" s="207">
        <v>61604</v>
      </c>
      <c r="B99" s="208" t="s">
        <v>552</v>
      </c>
      <c r="C99" s="209"/>
      <c r="D99" s="209">
        <v>0</v>
      </c>
      <c r="E99" s="209">
        <v>0</v>
      </c>
      <c r="F99" s="209">
        <v>15000</v>
      </c>
      <c r="G99" s="209"/>
      <c r="H99" s="209"/>
      <c r="I99" s="209">
        <v>15000</v>
      </c>
      <c r="K99" s="123"/>
      <c r="L99" s="124"/>
      <c r="N99" s="325"/>
      <c r="O99" s="321"/>
      <c r="P99" s="321"/>
      <c r="Q99" s="321"/>
    </row>
    <row r="100" spans="1:17" ht="15.75" customHeight="1" x14ac:dyDescent="0.25">
      <c r="A100" s="207">
        <v>61606</v>
      </c>
      <c r="B100" s="208" t="s">
        <v>547</v>
      </c>
      <c r="C100" s="209"/>
      <c r="D100" s="209">
        <v>0</v>
      </c>
      <c r="E100" s="209">
        <v>0</v>
      </c>
      <c r="F100" s="209">
        <v>15000</v>
      </c>
      <c r="G100" s="209"/>
      <c r="H100" s="209"/>
      <c r="I100" s="209">
        <v>15000</v>
      </c>
      <c r="K100" s="123"/>
      <c r="L100" s="124"/>
      <c r="N100" s="325"/>
      <c r="O100" s="321"/>
      <c r="P100" s="321"/>
      <c r="Q100" s="321"/>
    </row>
    <row r="101" spans="1:17" ht="15.75" customHeight="1" x14ac:dyDescent="0.25">
      <c r="A101" s="207">
        <v>61608</v>
      </c>
      <c r="B101" s="208" t="s">
        <v>369</v>
      </c>
      <c r="C101" s="209"/>
      <c r="D101" s="209">
        <v>0</v>
      </c>
      <c r="E101" s="209">
        <v>0</v>
      </c>
      <c r="F101" s="209">
        <v>0</v>
      </c>
      <c r="G101" s="209"/>
      <c r="H101" s="209"/>
      <c r="I101" s="209">
        <v>0</v>
      </c>
      <c r="K101" s="123"/>
      <c r="L101" s="124"/>
      <c r="N101" s="325"/>
      <c r="O101" s="321"/>
      <c r="P101" s="321"/>
      <c r="Q101" s="321"/>
    </row>
    <row r="102" spans="1:17" ht="13.8" x14ac:dyDescent="0.25">
      <c r="A102" s="207">
        <v>61699</v>
      </c>
      <c r="B102" s="208" t="s">
        <v>546</v>
      </c>
      <c r="C102" s="209"/>
      <c r="D102" s="209">
        <v>0</v>
      </c>
      <c r="E102" s="209">
        <v>0</v>
      </c>
      <c r="F102" s="209">
        <v>0</v>
      </c>
      <c r="G102" s="209">
        <v>60000</v>
      </c>
      <c r="H102" s="209"/>
      <c r="I102" s="209">
        <v>60000</v>
      </c>
      <c r="K102" s="123"/>
      <c r="L102" s="124"/>
      <c r="N102" s="325"/>
      <c r="O102" s="321"/>
      <c r="P102" s="321"/>
      <c r="Q102" s="321"/>
    </row>
    <row r="103" spans="1:17" ht="15.75" customHeight="1" x14ac:dyDescent="0.25">
      <c r="A103" s="207">
        <v>71308</v>
      </c>
      <c r="B103" s="208" t="s">
        <v>250</v>
      </c>
      <c r="C103" s="209"/>
      <c r="D103" s="209">
        <v>149979.8650856216</v>
      </c>
      <c r="E103" s="209"/>
      <c r="F103" s="209">
        <v>0</v>
      </c>
      <c r="G103" s="209"/>
      <c r="H103" s="209"/>
      <c r="I103" s="209">
        <v>149979.8650856216</v>
      </c>
      <c r="K103" s="123"/>
      <c r="L103" s="124"/>
      <c r="N103" s="325"/>
      <c r="O103" s="321"/>
      <c r="P103" s="321"/>
      <c r="Q103" s="321"/>
    </row>
    <row r="104" spans="1:17" ht="26.4" x14ac:dyDescent="0.25">
      <c r="A104" s="207" t="s">
        <v>502</v>
      </c>
      <c r="B104" s="208" t="s">
        <v>565</v>
      </c>
      <c r="C104" s="209">
        <v>6.95</v>
      </c>
      <c r="D104" s="209"/>
      <c r="E104" s="209"/>
      <c r="F104" s="209">
        <v>12000</v>
      </c>
      <c r="G104" s="209">
        <v>50400</v>
      </c>
      <c r="H104" s="209"/>
      <c r="I104" s="209">
        <v>62406.95</v>
      </c>
      <c r="K104" s="123"/>
      <c r="L104" s="124"/>
      <c r="N104" s="325"/>
      <c r="O104" s="321"/>
      <c r="P104" s="321"/>
      <c r="Q104" s="321"/>
    </row>
    <row r="105" spans="1:17" ht="26.4" x14ac:dyDescent="0.25">
      <c r="A105" s="207">
        <v>72201</v>
      </c>
      <c r="B105" s="208" t="s">
        <v>566</v>
      </c>
      <c r="C105" s="209"/>
      <c r="D105" s="209">
        <v>11250.27</v>
      </c>
      <c r="E105" s="209">
        <v>3.37</v>
      </c>
      <c r="F105" s="209">
        <v>0</v>
      </c>
      <c r="G105" s="209"/>
      <c r="H105" s="209"/>
      <c r="I105" s="209">
        <v>11253.640000000001</v>
      </c>
      <c r="K105" s="123"/>
      <c r="L105" s="124"/>
      <c r="N105" s="325"/>
      <c r="O105" s="321"/>
      <c r="P105" s="321"/>
      <c r="Q105" s="321"/>
    </row>
    <row r="106" spans="1:17" ht="15.75" customHeight="1" x14ac:dyDescent="0.25">
      <c r="A106" s="207"/>
      <c r="B106" s="208"/>
      <c r="C106" s="209"/>
      <c r="D106" s="209"/>
      <c r="E106" s="209"/>
      <c r="F106" s="209"/>
      <c r="G106" s="209"/>
      <c r="H106" s="209"/>
      <c r="I106" s="209">
        <v>0</v>
      </c>
      <c r="K106" s="123"/>
      <c r="L106" s="124"/>
      <c r="N106" s="325"/>
      <c r="O106" s="321"/>
      <c r="P106" s="321"/>
      <c r="Q106" s="321"/>
    </row>
    <row r="107" spans="1:17" s="87" customFormat="1" ht="24.9" customHeight="1" thickBot="1" x14ac:dyDescent="0.3">
      <c r="A107" s="388"/>
      <c r="B107" s="389" t="s">
        <v>155</v>
      </c>
      <c r="C107" s="467">
        <f>SUM(C9:C106)</f>
        <v>6.95</v>
      </c>
      <c r="D107" s="467">
        <f t="shared" ref="D107:H107" si="0">SUM(D9:D106)</f>
        <v>253347.03</v>
      </c>
      <c r="E107" s="467">
        <f t="shared" si="0"/>
        <v>3.37</v>
      </c>
      <c r="F107" s="467">
        <f>SUM(F9:F106)</f>
        <v>427096.12</v>
      </c>
      <c r="G107" s="467">
        <f t="shared" si="0"/>
        <v>2130072.8741000001</v>
      </c>
      <c r="H107" s="467">
        <f t="shared" si="0"/>
        <v>10000</v>
      </c>
      <c r="I107" s="467">
        <f t="shared" ref="I107" si="1">SUM(C107:H107)</f>
        <v>2820526.3441000003</v>
      </c>
      <c r="K107" s="328"/>
      <c r="L107" s="328"/>
      <c r="M107" s="328"/>
      <c r="N107" s="328"/>
      <c r="O107" s="328"/>
      <c r="P107" s="328"/>
      <c r="Q107" s="328"/>
    </row>
    <row r="108" spans="1:17" ht="15" customHeight="1" x14ac:dyDescent="0.25">
      <c r="A108" s="28"/>
      <c r="B108" s="23"/>
      <c r="C108" s="150"/>
      <c r="D108" s="150"/>
      <c r="E108" s="150"/>
      <c r="F108" s="150"/>
      <c r="G108" s="31"/>
      <c r="H108" s="31"/>
      <c r="K108" s="321"/>
      <c r="L108" s="321"/>
      <c r="M108" s="321"/>
      <c r="N108" s="321"/>
      <c r="O108" s="321"/>
      <c r="P108" s="321"/>
      <c r="Q108" s="321"/>
    </row>
    <row r="109" spans="1:17" s="20" customFormat="1" ht="20.25" customHeight="1" x14ac:dyDescent="0.25">
      <c r="A109" s="30"/>
      <c r="B109" s="27"/>
      <c r="C109" s="482"/>
      <c r="D109" s="482"/>
      <c r="E109" s="482"/>
      <c r="F109" s="482"/>
      <c r="G109" s="482"/>
      <c r="H109" s="482"/>
      <c r="I109" s="482"/>
      <c r="K109" s="329"/>
      <c r="L109" s="329"/>
      <c r="M109" s="329"/>
      <c r="N109" s="329"/>
      <c r="O109" s="329"/>
      <c r="P109" s="329"/>
      <c r="Q109" s="329"/>
    </row>
    <row r="110" spans="1:17" x14ac:dyDescent="0.25">
      <c r="A110" s="595"/>
      <c r="B110" s="595"/>
      <c r="C110" s="595"/>
      <c r="D110" s="595"/>
      <c r="E110" s="595"/>
      <c r="F110" s="595"/>
      <c r="G110" s="595"/>
      <c r="I110" s="88"/>
      <c r="K110" s="321"/>
      <c r="L110" s="321"/>
      <c r="M110" s="321"/>
      <c r="N110" s="321"/>
      <c r="O110" s="321"/>
      <c r="P110" s="321"/>
      <c r="Q110" s="321"/>
    </row>
    <row r="111" spans="1:17" x14ac:dyDescent="0.25">
      <c r="A111" s="595"/>
      <c r="B111" s="595"/>
      <c r="C111" s="595"/>
      <c r="D111" s="595"/>
      <c r="E111" s="595"/>
      <c r="F111" s="595"/>
      <c r="G111" s="595"/>
      <c r="K111" s="321"/>
      <c r="L111" s="321"/>
      <c r="M111" s="321"/>
      <c r="N111" s="321"/>
      <c r="O111" s="321"/>
      <c r="P111" s="321"/>
      <c r="Q111" s="321"/>
    </row>
    <row r="112" spans="1:17" x14ac:dyDescent="0.25">
      <c r="A112" s="595"/>
      <c r="B112" s="595"/>
      <c r="C112" s="595"/>
      <c r="D112" s="595"/>
      <c r="E112" s="595"/>
      <c r="F112" s="595"/>
      <c r="G112" s="595"/>
      <c r="I112" s="88"/>
      <c r="K112" s="321"/>
      <c r="L112" s="321"/>
      <c r="M112" s="321"/>
      <c r="N112" s="321"/>
      <c r="O112" s="321"/>
      <c r="P112" s="321"/>
      <c r="Q112" s="321"/>
    </row>
    <row r="113" spans="1:9" x14ac:dyDescent="0.25">
      <c r="A113" s="595"/>
      <c r="B113" s="595"/>
      <c r="C113" s="595"/>
      <c r="D113" s="595"/>
      <c r="E113" s="595"/>
      <c r="F113" s="595"/>
      <c r="G113" s="595"/>
      <c r="I113" s="480"/>
    </row>
    <row r="114" spans="1:9" x14ac:dyDescent="0.25">
      <c r="A114" s="595"/>
      <c r="B114" s="595"/>
      <c r="C114" s="595"/>
      <c r="D114" s="595"/>
      <c r="E114" s="595"/>
      <c r="F114" s="595"/>
      <c r="G114" s="595"/>
    </row>
    <row r="115" spans="1:9" x14ac:dyDescent="0.25">
      <c r="A115" s="595"/>
      <c r="B115" s="595"/>
      <c r="C115" s="595"/>
      <c r="D115" s="595"/>
      <c r="E115" s="595"/>
      <c r="F115" s="595"/>
      <c r="G115" s="595"/>
    </row>
    <row r="116" spans="1:9" x14ac:dyDescent="0.25">
      <c r="F116" s="387"/>
    </row>
    <row r="117" spans="1:9" x14ac:dyDescent="0.25">
      <c r="F117" s="401"/>
    </row>
    <row r="118" spans="1:9" x14ac:dyDescent="0.25">
      <c r="G118" s="129"/>
    </row>
    <row r="119" spans="1:9" x14ac:dyDescent="0.25">
      <c r="G119" s="157"/>
    </row>
    <row r="120" spans="1:9" x14ac:dyDescent="0.25">
      <c r="G120" s="129"/>
    </row>
  </sheetData>
  <autoFilter ref="A1:I10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8">
    <mergeCell ref="A114:G114"/>
    <mergeCell ref="A115:G115"/>
    <mergeCell ref="I6:I8"/>
    <mergeCell ref="C7:F7"/>
    <mergeCell ref="A110:G110"/>
    <mergeCell ref="A111:G111"/>
    <mergeCell ref="A112:G112"/>
    <mergeCell ref="A113:G113"/>
    <mergeCell ref="A6:A8"/>
    <mergeCell ref="B6:B8"/>
    <mergeCell ref="C6:F6"/>
    <mergeCell ref="G6:G8"/>
    <mergeCell ref="H6:H8"/>
    <mergeCell ref="A1:I1"/>
    <mergeCell ref="A2:I2"/>
    <mergeCell ref="A3:I3"/>
    <mergeCell ref="A4:I4"/>
    <mergeCell ref="A5:I5"/>
  </mergeCells>
  <printOptions horizontalCentered="1"/>
  <pageMargins left="0.59055118110236227" right="0.59055118110236227" top="0.59055118110236227" bottom="0.39370078740157483" header="0" footer="0"/>
  <pageSetup scale="78" fitToHeight="0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P87"/>
  <sheetViews>
    <sheetView showGridLines="0" zoomScale="120" zoomScaleNormal="120" zoomScaleSheetLayoutView="96" zoomScalePageLayoutView="90" workbookViewId="0">
      <selection activeCell="H85" sqref="H85"/>
    </sheetView>
  </sheetViews>
  <sheetFormatPr baseColWidth="10" defaultColWidth="11.44140625" defaultRowHeight="13.2" x14ac:dyDescent="0.25"/>
  <cols>
    <col min="1" max="1" width="4.109375" style="31" customWidth="1"/>
    <col min="2" max="2" width="4.44140625" style="31" customWidth="1"/>
    <col min="3" max="3" width="4.88671875" style="31" customWidth="1"/>
    <col min="4" max="4" width="5.109375" style="31" customWidth="1"/>
    <col min="5" max="5" width="33.88671875" style="25" customWidth="1"/>
    <col min="6" max="6" width="11.88671875" style="25" customWidth="1"/>
    <col min="7" max="7" width="11.109375" style="25" customWidth="1"/>
    <col min="8" max="8" width="12.109375" style="25" customWidth="1"/>
    <col min="9" max="9" width="10.6640625" style="25" customWidth="1"/>
    <col min="10" max="10" width="11.6640625" style="25" customWidth="1"/>
    <col min="11" max="11" width="11" style="25" customWidth="1"/>
    <col min="12" max="12" width="9.5546875" style="25" customWidth="1"/>
    <col min="13" max="13" width="12.44140625" style="27" customWidth="1"/>
    <col min="14" max="14" width="8.6640625" style="487" customWidth="1"/>
    <col min="15" max="15" width="16.33203125" style="26" bestFit="1" customWidth="1"/>
    <col min="16" max="16" width="13.109375" style="26" customWidth="1"/>
    <col min="17" max="16384" width="11.44140625" style="26"/>
  </cols>
  <sheetData>
    <row r="1" spans="1:16" ht="17.399999999999999" x14ac:dyDescent="0.25">
      <c r="A1" s="586" t="s">
        <v>401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50"/>
    </row>
    <row r="2" spans="1:16" ht="17.399999999999999" x14ac:dyDescent="0.25">
      <c r="A2" s="586" t="s">
        <v>375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50"/>
    </row>
    <row r="3" spans="1:16" ht="15" x14ac:dyDescent="0.25">
      <c r="A3" s="605" t="s">
        <v>217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O3" s="74"/>
      <c r="P3" s="74"/>
    </row>
    <row r="4" spans="1:16" ht="15" x14ac:dyDescent="0.25">
      <c r="A4" s="605" t="s">
        <v>524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O4" s="74"/>
      <c r="P4" s="74"/>
    </row>
    <row r="5" spans="1:16" ht="15" x14ac:dyDescent="0.25">
      <c r="A5" s="607" t="s">
        <v>6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P5" s="74"/>
    </row>
    <row r="6" spans="1:16" ht="15" x14ac:dyDescent="0.25">
      <c r="A6" s="605" t="s">
        <v>8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P6" s="74"/>
    </row>
    <row r="7" spans="1:16" ht="15.6" thickBot="1" x14ac:dyDescent="0.3">
      <c r="A7" s="608" t="s">
        <v>48</v>
      </c>
      <c r="B7" s="608"/>
      <c r="C7" s="608"/>
      <c r="D7" s="608"/>
      <c r="E7" s="608"/>
      <c r="F7" s="608"/>
      <c r="G7" s="608"/>
      <c r="H7" s="608"/>
      <c r="I7" s="608"/>
      <c r="J7" s="608"/>
      <c r="K7" s="608"/>
      <c r="L7" s="608"/>
      <c r="M7" s="608"/>
      <c r="O7" s="74"/>
      <c r="P7" s="74"/>
    </row>
    <row r="8" spans="1:16" ht="13.5" customHeight="1" thickBot="1" x14ac:dyDescent="0.3">
      <c r="A8" s="596" t="s">
        <v>412</v>
      </c>
      <c r="B8" s="597"/>
      <c r="C8" s="597"/>
      <c r="D8" s="597"/>
      <c r="E8" s="598" t="s">
        <v>170</v>
      </c>
      <c r="F8" s="603" t="s">
        <v>323</v>
      </c>
      <c r="G8" s="603" t="s">
        <v>324</v>
      </c>
      <c r="H8" s="603" t="s">
        <v>389</v>
      </c>
      <c r="I8" s="603" t="s">
        <v>391</v>
      </c>
      <c r="J8" s="606" t="s">
        <v>584</v>
      </c>
      <c r="K8" s="603" t="s">
        <v>390</v>
      </c>
      <c r="L8" s="603" t="s">
        <v>585</v>
      </c>
      <c r="M8" s="603" t="s">
        <v>75</v>
      </c>
      <c r="P8" s="74"/>
    </row>
    <row r="9" spans="1:16" ht="88.5" customHeight="1" thickBot="1" x14ac:dyDescent="0.3">
      <c r="A9" s="265" t="s">
        <v>161</v>
      </c>
      <c r="B9" s="266" t="s">
        <v>164</v>
      </c>
      <c r="C9" s="267" t="s">
        <v>172</v>
      </c>
      <c r="D9" s="268" t="s">
        <v>111</v>
      </c>
      <c r="E9" s="599"/>
      <c r="F9" s="604"/>
      <c r="G9" s="604"/>
      <c r="H9" s="604"/>
      <c r="I9" s="604"/>
      <c r="J9" s="604"/>
      <c r="K9" s="604"/>
      <c r="L9" s="604"/>
      <c r="M9" s="604"/>
      <c r="P9" s="74"/>
    </row>
    <row r="10" spans="1:16" s="125" customFormat="1" ht="15.75" customHeight="1" x14ac:dyDescent="0.25">
      <c r="A10" s="456">
        <v>1</v>
      </c>
      <c r="B10" s="457" t="s">
        <v>43</v>
      </c>
      <c r="C10" s="457" t="s">
        <v>49</v>
      </c>
      <c r="D10" s="356">
        <v>51101</v>
      </c>
      <c r="E10" s="395" t="s">
        <v>30</v>
      </c>
      <c r="F10" s="357">
        <v>85200</v>
      </c>
      <c r="G10" s="357">
        <v>171278.44</v>
      </c>
      <c r="H10" s="357">
        <v>365193.88</v>
      </c>
      <c r="I10" s="357">
        <v>50666.16</v>
      </c>
      <c r="J10" s="357">
        <v>31500</v>
      </c>
      <c r="K10" s="357">
        <v>308172.75999999995</v>
      </c>
      <c r="L10" s="357"/>
      <c r="M10" s="358">
        <v>1012011.24</v>
      </c>
      <c r="N10" s="488"/>
    </row>
    <row r="11" spans="1:16" s="125" customFormat="1" ht="15.75" customHeight="1" x14ac:dyDescent="0.2">
      <c r="A11" s="456">
        <v>1</v>
      </c>
      <c r="B11" s="457" t="s">
        <v>43</v>
      </c>
      <c r="C11" s="457" t="s">
        <v>49</v>
      </c>
      <c r="D11" s="356">
        <v>51103</v>
      </c>
      <c r="E11" s="396" t="s">
        <v>31</v>
      </c>
      <c r="F11" s="357">
        <v>7100</v>
      </c>
      <c r="G11" s="357">
        <v>13439.869999999999</v>
      </c>
      <c r="H11" s="357">
        <v>29599.49</v>
      </c>
      <c r="I11" s="357">
        <v>4222.18</v>
      </c>
      <c r="J11" s="357">
        <v>2625</v>
      </c>
      <c r="K11" s="357">
        <v>24847.73</v>
      </c>
      <c r="L11" s="357"/>
      <c r="M11" s="358">
        <v>81834.27</v>
      </c>
      <c r="N11" s="488"/>
      <c r="O11" s="392"/>
    </row>
    <row r="12" spans="1:16" s="125" customFormat="1" ht="15.75" customHeight="1" x14ac:dyDescent="0.25">
      <c r="A12" s="456">
        <v>1</v>
      </c>
      <c r="B12" s="457" t="s">
        <v>43</v>
      </c>
      <c r="C12" s="457" t="s">
        <v>49</v>
      </c>
      <c r="D12" s="356">
        <v>51105</v>
      </c>
      <c r="E12" s="359" t="s">
        <v>68</v>
      </c>
      <c r="F12" s="357">
        <v>0</v>
      </c>
      <c r="G12" s="357"/>
      <c r="H12" s="357"/>
      <c r="I12" s="357"/>
      <c r="J12" s="357"/>
      <c r="K12" s="357"/>
      <c r="L12" s="357"/>
      <c r="M12" s="358">
        <v>0</v>
      </c>
      <c r="N12" s="488"/>
      <c r="O12" s="392"/>
    </row>
    <row r="13" spans="1:16" s="125" customFormat="1" ht="15.75" customHeight="1" x14ac:dyDescent="0.25">
      <c r="A13" s="456">
        <v>1</v>
      </c>
      <c r="B13" s="457" t="s">
        <v>43</v>
      </c>
      <c r="C13" s="457" t="s">
        <v>49</v>
      </c>
      <c r="D13" s="356">
        <v>51107</v>
      </c>
      <c r="E13" s="359" t="s">
        <v>327</v>
      </c>
      <c r="F13" s="357">
        <v>600</v>
      </c>
      <c r="G13" s="357">
        <v>1380</v>
      </c>
      <c r="H13" s="357">
        <v>3240</v>
      </c>
      <c r="I13" s="357">
        <v>600</v>
      </c>
      <c r="J13" s="357">
        <v>240</v>
      </c>
      <c r="K13" s="357">
        <v>3480</v>
      </c>
      <c r="L13" s="357"/>
      <c r="M13" s="358">
        <v>9540</v>
      </c>
      <c r="N13" s="488"/>
      <c r="O13" s="392"/>
    </row>
    <row r="14" spans="1:16" s="125" customFormat="1" ht="15.75" customHeight="1" x14ac:dyDescent="0.25">
      <c r="A14" s="456">
        <v>1</v>
      </c>
      <c r="B14" s="457" t="s">
        <v>43</v>
      </c>
      <c r="C14" s="457" t="s">
        <v>49</v>
      </c>
      <c r="D14" s="356">
        <v>51201</v>
      </c>
      <c r="E14" s="359" t="s">
        <v>30</v>
      </c>
      <c r="F14" s="357">
        <v>1000</v>
      </c>
      <c r="G14" s="357">
        <v>1000</v>
      </c>
      <c r="H14" s="357">
        <v>2000</v>
      </c>
      <c r="I14" s="357">
        <v>800</v>
      </c>
      <c r="J14" s="357">
        <v>800</v>
      </c>
      <c r="K14" s="357">
        <v>2000</v>
      </c>
      <c r="L14" s="357"/>
      <c r="M14" s="358">
        <v>7600</v>
      </c>
      <c r="N14" s="488"/>
      <c r="O14" s="392"/>
    </row>
    <row r="15" spans="1:16" s="125" customFormat="1" ht="15.75" customHeight="1" x14ac:dyDescent="0.25">
      <c r="A15" s="456">
        <v>1</v>
      </c>
      <c r="B15" s="457" t="s">
        <v>43</v>
      </c>
      <c r="C15" s="458" t="s">
        <v>49</v>
      </c>
      <c r="D15" s="356">
        <v>51202</v>
      </c>
      <c r="E15" s="359" t="s">
        <v>198</v>
      </c>
      <c r="F15" s="357"/>
      <c r="G15" s="357">
        <v>0</v>
      </c>
      <c r="H15" s="357">
        <v>0</v>
      </c>
      <c r="I15" s="357"/>
      <c r="J15" s="357"/>
      <c r="K15" s="357">
        <v>10000</v>
      </c>
      <c r="L15" s="357"/>
      <c r="M15" s="358">
        <v>10000</v>
      </c>
      <c r="N15" s="488"/>
      <c r="O15" s="392"/>
    </row>
    <row r="16" spans="1:16" s="125" customFormat="1" ht="15.75" customHeight="1" x14ac:dyDescent="0.25">
      <c r="A16" s="456">
        <v>1</v>
      </c>
      <c r="B16" s="457" t="s">
        <v>43</v>
      </c>
      <c r="C16" s="458" t="s">
        <v>49</v>
      </c>
      <c r="D16" s="356">
        <v>51301</v>
      </c>
      <c r="E16" s="359" t="s">
        <v>392</v>
      </c>
      <c r="F16" s="357">
        <v>400</v>
      </c>
      <c r="G16" s="357">
        <v>1500</v>
      </c>
      <c r="H16" s="357">
        <v>1500</v>
      </c>
      <c r="I16" s="357">
        <v>1500</v>
      </c>
      <c r="J16" s="357">
        <v>600</v>
      </c>
      <c r="K16" s="357">
        <v>2000</v>
      </c>
      <c r="L16" s="357"/>
      <c r="M16" s="358">
        <v>7500</v>
      </c>
      <c r="N16" s="488"/>
      <c r="O16" s="392"/>
    </row>
    <row r="17" spans="1:15" s="125" customFormat="1" ht="15.75" customHeight="1" x14ac:dyDescent="0.25">
      <c r="A17" s="456">
        <v>1</v>
      </c>
      <c r="B17" s="457" t="s">
        <v>43</v>
      </c>
      <c r="C17" s="458" t="s">
        <v>49</v>
      </c>
      <c r="D17" s="356">
        <v>51401</v>
      </c>
      <c r="E17" s="359" t="s">
        <v>582</v>
      </c>
      <c r="F17" s="357">
        <v>12645</v>
      </c>
      <c r="G17" s="357">
        <v>12845.883</v>
      </c>
      <c r="H17" s="357">
        <v>27389.541000000001</v>
      </c>
      <c r="I17" s="357">
        <v>3799.962</v>
      </c>
      <c r="J17" s="357">
        <v>2362.5</v>
      </c>
      <c r="K17" s="357">
        <v>25632.956999999995</v>
      </c>
      <c r="L17" s="357"/>
      <c r="M17" s="358">
        <v>84675.842999999993</v>
      </c>
      <c r="N17" s="488"/>
      <c r="O17" s="391"/>
    </row>
    <row r="18" spans="1:15" s="125" customFormat="1" ht="15.75" customHeight="1" x14ac:dyDescent="0.25">
      <c r="A18" s="456">
        <v>1</v>
      </c>
      <c r="B18" s="457" t="s">
        <v>43</v>
      </c>
      <c r="C18" s="458" t="s">
        <v>49</v>
      </c>
      <c r="D18" s="356">
        <v>51501</v>
      </c>
      <c r="E18" s="359" t="s">
        <v>581</v>
      </c>
      <c r="F18" s="357">
        <v>15717</v>
      </c>
      <c r="G18" s="357">
        <v>13274.079100000001</v>
      </c>
      <c r="H18" s="357">
        <v>28302.525700000002</v>
      </c>
      <c r="I18" s="357">
        <v>3926.6274000000003</v>
      </c>
      <c r="J18" s="357">
        <v>2441.25</v>
      </c>
      <c r="K18" s="357">
        <v>23883.388899999994</v>
      </c>
      <c r="L18" s="357"/>
      <c r="M18" s="358">
        <v>87544.871099999989</v>
      </c>
      <c r="N18" s="488"/>
      <c r="O18" s="391"/>
    </row>
    <row r="19" spans="1:15" s="125" customFormat="1" ht="15.75" customHeight="1" x14ac:dyDescent="0.25">
      <c r="A19" s="456">
        <v>1</v>
      </c>
      <c r="B19" s="458" t="s">
        <v>43</v>
      </c>
      <c r="C19" s="458" t="s">
        <v>49</v>
      </c>
      <c r="D19" s="360">
        <v>51601</v>
      </c>
      <c r="E19" s="361" t="s">
        <v>253</v>
      </c>
      <c r="F19" s="362">
        <v>30000</v>
      </c>
      <c r="G19" s="362"/>
      <c r="H19" s="362"/>
      <c r="I19" s="362">
        <v>0</v>
      </c>
      <c r="J19" s="362"/>
      <c r="K19" s="357"/>
      <c r="L19" s="357"/>
      <c r="M19" s="358">
        <v>30000</v>
      </c>
      <c r="N19" s="488"/>
      <c r="O19" s="391"/>
    </row>
    <row r="20" spans="1:15" s="125" customFormat="1" ht="15.75" customHeight="1" x14ac:dyDescent="0.25">
      <c r="A20" s="456">
        <v>1</v>
      </c>
      <c r="B20" s="458" t="s">
        <v>43</v>
      </c>
      <c r="C20" s="458" t="s">
        <v>49</v>
      </c>
      <c r="D20" s="360">
        <v>51602</v>
      </c>
      <c r="E20" s="361" t="s">
        <v>393</v>
      </c>
      <c r="F20" s="362">
        <v>7000</v>
      </c>
      <c r="G20" s="362"/>
      <c r="H20" s="362"/>
      <c r="I20" s="362">
        <v>0</v>
      </c>
      <c r="J20" s="362"/>
      <c r="K20" s="357"/>
      <c r="L20" s="357"/>
      <c r="M20" s="358">
        <v>7000</v>
      </c>
      <c r="N20" s="488"/>
      <c r="O20" s="391"/>
    </row>
    <row r="21" spans="1:15" s="125" customFormat="1" ht="15.75" customHeight="1" x14ac:dyDescent="0.25">
      <c r="A21" s="456">
        <v>1</v>
      </c>
      <c r="B21" s="458" t="s">
        <v>43</v>
      </c>
      <c r="C21" s="458" t="s">
        <v>49</v>
      </c>
      <c r="D21" s="360">
        <v>51701</v>
      </c>
      <c r="E21" s="361" t="s">
        <v>326</v>
      </c>
      <c r="F21" s="362">
        <v>5000</v>
      </c>
      <c r="G21" s="362">
        <v>14000</v>
      </c>
      <c r="H21" s="362">
        <v>37000</v>
      </c>
      <c r="I21" s="362">
        <v>2000</v>
      </c>
      <c r="J21" s="362">
        <v>2000</v>
      </c>
      <c r="K21" s="357">
        <v>10000</v>
      </c>
      <c r="L21" s="357"/>
      <c r="M21" s="358">
        <v>70000</v>
      </c>
      <c r="N21" s="488"/>
      <c r="O21" s="391"/>
    </row>
    <row r="22" spans="1:15" s="125" customFormat="1" ht="15.75" customHeight="1" x14ac:dyDescent="0.25">
      <c r="A22" s="456">
        <v>1</v>
      </c>
      <c r="B22" s="458" t="s">
        <v>43</v>
      </c>
      <c r="C22" s="458" t="s">
        <v>49</v>
      </c>
      <c r="D22" s="360">
        <v>51901</v>
      </c>
      <c r="E22" s="361" t="s">
        <v>267</v>
      </c>
      <c r="F22" s="362">
        <v>15000</v>
      </c>
      <c r="G22" s="363">
        <v>0</v>
      </c>
      <c r="H22" s="363">
        <v>0</v>
      </c>
      <c r="I22" s="363">
        <v>0</v>
      </c>
      <c r="J22" s="363">
        <v>0</v>
      </c>
      <c r="K22" s="363">
        <v>0</v>
      </c>
      <c r="L22" s="364"/>
      <c r="M22" s="358">
        <v>15000</v>
      </c>
      <c r="N22" s="488"/>
      <c r="O22" s="391"/>
    </row>
    <row r="23" spans="1:15" s="125" customFormat="1" ht="15.75" customHeight="1" x14ac:dyDescent="0.25">
      <c r="A23" s="456">
        <v>1</v>
      </c>
      <c r="B23" s="458" t="s">
        <v>43</v>
      </c>
      <c r="C23" s="458" t="s">
        <v>49</v>
      </c>
      <c r="D23" s="360">
        <v>51999</v>
      </c>
      <c r="E23" s="361" t="s">
        <v>215</v>
      </c>
      <c r="F23" s="362">
        <v>0</v>
      </c>
      <c r="G23" s="363">
        <v>1000</v>
      </c>
      <c r="H23" s="363">
        <v>1000</v>
      </c>
      <c r="I23" s="363">
        <v>1000</v>
      </c>
      <c r="J23" s="363">
        <v>1000</v>
      </c>
      <c r="K23" s="363">
        <v>1000</v>
      </c>
      <c r="L23" s="364"/>
      <c r="M23" s="358">
        <v>5000</v>
      </c>
      <c r="N23" s="488"/>
      <c r="O23" s="391"/>
    </row>
    <row r="24" spans="1:15" s="125" customFormat="1" ht="15.75" customHeight="1" x14ac:dyDescent="0.25">
      <c r="A24" s="456">
        <v>1</v>
      </c>
      <c r="B24" s="458" t="s">
        <v>43</v>
      </c>
      <c r="C24" s="458" t="s">
        <v>49</v>
      </c>
      <c r="D24" s="360">
        <v>54101</v>
      </c>
      <c r="E24" s="361" t="s">
        <v>33</v>
      </c>
      <c r="F24" s="362">
        <v>3000</v>
      </c>
      <c r="G24" s="363">
        <v>2000</v>
      </c>
      <c r="H24" s="363">
        <v>5000</v>
      </c>
      <c r="I24" s="363">
        <v>1000</v>
      </c>
      <c r="J24" s="363">
        <v>500</v>
      </c>
      <c r="K24" s="363">
        <v>2000</v>
      </c>
      <c r="L24" s="364"/>
      <c r="M24" s="358">
        <v>13500</v>
      </c>
      <c r="N24" s="488"/>
    </row>
    <row r="25" spans="1:15" s="125" customFormat="1" ht="15.75" customHeight="1" x14ac:dyDescent="0.25">
      <c r="A25" s="456">
        <v>1</v>
      </c>
      <c r="B25" s="458" t="s">
        <v>43</v>
      </c>
      <c r="C25" s="458" t="s">
        <v>49</v>
      </c>
      <c r="D25" s="360">
        <v>54103</v>
      </c>
      <c r="E25" s="361" t="s">
        <v>219</v>
      </c>
      <c r="F25" s="362">
        <v>800</v>
      </c>
      <c r="G25" s="363">
        <v>0</v>
      </c>
      <c r="H25" s="363">
        <v>0</v>
      </c>
      <c r="I25" s="363">
        <v>0</v>
      </c>
      <c r="J25" s="363">
        <v>0</v>
      </c>
      <c r="K25" s="363">
        <v>0</v>
      </c>
      <c r="L25" s="364"/>
      <c r="M25" s="358">
        <v>800</v>
      </c>
      <c r="N25" s="488"/>
    </row>
    <row r="26" spans="1:15" s="125" customFormat="1" ht="15.75" customHeight="1" x14ac:dyDescent="0.25">
      <c r="A26" s="456">
        <v>1</v>
      </c>
      <c r="B26" s="458" t="s">
        <v>43</v>
      </c>
      <c r="C26" s="458" t="s">
        <v>49</v>
      </c>
      <c r="D26" s="360">
        <v>54104</v>
      </c>
      <c r="E26" s="361" t="s">
        <v>199</v>
      </c>
      <c r="F26" s="362">
        <v>1500</v>
      </c>
      <c r="G26" s="363">
        <v>3000</v>
      </c>
      <c r="H26" s="363">
        <v>3000</v>
      </c>
      <c r="I26" s="363">
        <v>1500</v>
      </c>
      <c r="J26" s="363">
        <v>1000</v>
      </c>
      <c r="K26" s="363">
        <v>5000</v>
      </c>
      <c r="L26" s="364"/>
      <c r="M26" s="358">
        <v>15000</v>
      </c>
      <c r="N26" s="488"/>
    </row>
    <row r="27" spans="1:15" s="125" customFormat="1" ht="15.75" customHeight="1" x14ac:dyDescent="0.25">
      <c r="A27" s="456">
        <v>1</v>
      </c>
      <c r="B27" s="458" t="s">
        <v>43</v>
      </c>
      <c r="C27" s="458" t="s">
        <v>49</v>
      </c>
      <c r="D27" s="360">
        <v>54105</v>
      </c>
      <c r="E27" s="361" t="s">
        <v>34</v>
      </c>
      <c r="F27" s="362">
        <v>500</v>
      </c>
      <c r="G27" s="363">
        <v>0</v>
      </c>
      <c r="H27" s="363">
        <v>0</v>
      </c>
      <c r="I27" s="363">
        <v>0</v>
      </c>
      <c r="J27" s="363">
        <v>0</v>
      </c>
      <c r="K27" s="363">
        <v>0</v>
      </c>
      <c r="L27" s="364"/>
      <c r="M27" s="358">
        <v>500</v>
      </c>
      <c r="N27" s="488"/>
    </row>
    <row r="28" spans="1:15" s="125" customFormat="1" ht="15.75" customHeight="1" x14ac:dyDescent="0.25">
      <c r="A28" s="456">
        <v>1</v>
      </c>
      <c r="B28" s="458" t="s">
        <v>43</v>
      </c>
      <c r="C28" s="458" t="s">
        <v>49</v>
      </c>
      <c r="D28" s="360">
        <v>54106</v>
      </c>
      <c r="E28" s="361" t="s">
        <v>200</v>
      </c>
      <c r="F28" s="362">
        <v>500</v>
      </c>
      <c r="G28" s="363">
        <v>0</v>
      </c>
      <c r="H28" s="363">
        <v>0</v>
      </c>
      <c r="I28" s="363">
        <v>0</v>
      </c>
      <c r="J28" s="363">
        <v>0</v>
      </c>
      <c r="K28" s="363">
        <v>0</v>
      </c>
      <c r="L28" s="364"/>
      <c r="M28" s="358">
        <v>500</v>
      </c>
      <c r="N28" s="488"/>
    </row>
    <row r="29" spans="1:15" s="125" customFormat="1" ht="15.75" customHeight="1" x14ac:dyDescent="0.25">
      <c r="A29" s="456">
        <v>1</v>
      </c>
      <c r="B29" s="458" t="s">
        <v>43</v>
      </c>
      <c r="C29" s="458" t="s">
        <v>49</v>
      </c>
      <c r="D29" s="360">
        <v>54107</v>
      </c>
      <c r="E29" s="361" t="s">
        <v>201</v>
      </c>
      <c r="F29" s="362">
        <v>3000</v>
      </c>
      <c r="G29" s="363">
        <v>1000</v>
      </c>
      <c r="H29" s="363">
        <v>1000</v>
      </c>
      <c r="I29" s="363">
        <v>1000</v>
      </c>
      <c r="J29" s="363">
        <v>1000</v>
      </c>
      <c r="K29" s="363">
        <v>5000</v>
      </c>
      <c r="L29" s="364"/>
      <c r="M29" s="358">
        <v>12000</v>
      </c>
      <c r="N29" s="488"/>
    </row>
    <row r="30" spans="1:15" s="125" customFormat="1" ht="15.75" customHeight="1" x14ac:dyDescent="0.25">
      <c r="A30" s="456">
        <v>1</v>
      </c>
      <c r="B30" s="458" t="s">
        <v>43</v>
      </c>
      <c r="C30" s="458" t="s">
        <v>49</v>
      </c>
      <c r="D30" s="360">
        <v>54109</v>
      </c>
      <c r="E30" s="361" t="s">
        <v>202</v>
      </c>
      <c r="F30" s="362">
        <v>0</v>
      </c>
      <c r="G30" s="363">
        <v>0</v>
      </c>
      <c r="H30" s="363">
        <v>0</v>
      </c>
      <c r="I30" s="363">
        <v>3000</v>
      </c>
      <c r="J30" s="363">
        <v>0</v>
      </c>
      <c r="K30" s="363">
        <v>3000</v>
      </c>
      <c r="L30" s="364"/>
      <c r="M30" s="358">
        <v>6000</v>
      </c>
      <c r="N30" s="488"/>
    </row>
    <row r="31" spans="1:15" s="125" customFormat="1" ht="15.75" customHeight="1" x14ac:dyDescent="0.25">
      <c r="A31" s="456">
        <v>1</v>
      </c>
      <c r="B31" s="458" t="s">
        <v>43</v>
      </c>
      <c r="C31" s="458" t="s">
        <v>49</v>
      </c>
      <c r="D31" s="360">
        <v>54110</v>
      </c>
      <c r="E31" s="361" t="s">
        <v>35</v>
      </c>
      <c r="F31" s="362">
        <v>2500</v>
      </c>
      <c r="G31" s="363">
        <v>0</v>
      </c>
      <c r="H31" s="363">
        <v>0</v>
      </c>
      <c r="I31" s="363">
        <v>1000</v>
      </c>
      <c r="J31" s="363">
        <v>0</v>
      </c>
      <c r="K31" s="363">
        <v>5000</v>
      </c>
      <c r="L31" s="364"/>
      <c r="M31" s="358">
        <v>8500</v>
      </c>
      <c r="N31" s="488"/>
    </row>
    <row r="32" spans="1:15" s="125" customFormat="1" ht="15.75" customHeight="1" x14ac:dyDescent="0.25">
      <c r="A32" s="456">
        <v>1</v>
      </c>
      <c r="B32" s="458" t="s">
        <v>43</v>
      </c>
      <c r="C32" s="458" t="s">
        <v>49</v>
      </c>
      <c r="D32" s="360">
        <v>54111</v>
      </c>
      <c r="E32" s="361" t="s">
        <v>203</v>
      </c>
      <c r="F32" s="362">
        <v>1000</v>
      </c>
      <c r="G32" s="363">
        <v>0</v>
      </c>
      <c r="H32" s="363">
        <v>0</v>
      </c>
      <c r="I32" s="363">
        <v>0</v>
      </c>
      <c r="J32" s="363">
        <v>0</v>
      </c>
      <c r="K32" s="363">
        <v>8000</v>
      </c>
      <c r="L32" s="364"/>
      <c r="M32" s="358">
        <v>9000</v>
      </c>
      <c r="N32" s="488"/>
    </row>
    <row r="33" spans="1:14" s="125" customFormat="1" ht="15.75" customHeight="1" x14ac:dyDescent="0.25">
      <c r="A33" s="456">
        <v>1</v>
      </c>
      <c r="B33" s="458" t="s">
        <v>43</v>
      </c>
      <c r="C33" s="458" t="s">
        <v>49</v>
      </c>
      <c r="D33" s="360">
        <v>54112</v>
      </c>
      <c r="E33" s="361" t="s">
        <v>204</v>
      </c>
      <c r="F33" s="362">
        <v>1000</v>
      </c>
      <c r="G33" s="363">
        <v>0</v>
      </c>
      <c r="H33" s="363">
        <v>0</v>
      </c>
      <c r="I33" s="363">
        <v>0</v>
      </c>
      <c r="J33" s="363">
        <v>0</v>
      </c>
      <c r="K33" s="363">
        <v>8000</v>
      </c>
      <c r="L33" s="364"/>
      <c r="M33" s="358">
        <v>9000</v>
      </c>
      <c r="N33" s="488"/>
    </row>
    <row r="34" spans="1:14" s="125" customFormat="1" ht="15.75" customHeight="1" x14ac:dyDescent="0.25">
      <c r="A34" s="456">
        <v>1</v>
      </c>
      <c r="B34" s="458" t="s">
        <v>43</v>
      </c>
      <c r="C34" s="458" t="s">
        <v>49</v>
      </c>
      <c r="D34" s="360">
        <v>54114</v>
      </c>
      <c r="E34" s="361" t="s">
        <v>36</v>
      </c>
      <c r="F34" s="362">
        <v>2000</v>
      </c>
      <c r="G34" s="363">
        <v>3000</v>
      </c>
      <c r="H34" s="363">
        <v>3000</v>
      </c>
      <c r="I34" s="363">
        <v>1000</v>
      </c>
      <c r="J34" s="363">
        <v>1000</v>
      </c>
      <c r="K34" s="363">
        <v>0</v>
      </c>
      <c r="L34" s="364"/>
      <c r="M34" s="358">
        <v>10000</v>
      </c>
      <c r="N34" s="488"/>
    </row>
    <row r="35" spans="1:14" s="125" customFormat="1" ht="15.75" customHeight="1" x14ac:dyDescent="0.25">
      <c r="A35" s="456">
        <v>1</v>
      </c>
      <c r="B35" s="458" t="s">
        <v>43</v>
      </c>
      <c r="C35" s="458" t="s">
        <v>49</v>
      </c>
      <c r="D35" s="360">
        <v>54115</v>
      </c>
      <c r="E35" s="361" t="s">
        <v>73</v>
      </c>
      <c r="F35" s="362">
        <v>1500</v>
      </c>
      <c r="G35" s="363">
        <v>1500</v>
      </c>
      <c r="H35" s="363">
        <v>1500</v>
      </c>
      <c r="I35" s="363">
        <v>1000</v>
      </c>
      <c r="J35" s="363">
        <v>1500</v>
      </c>
      <c r="K35" s="363">
        <v>0</v>
      </c>
      <c r="L35" s="364"/>
      <c r="M35" s="358">
        <v>7000</v>
      </c>
      <c r="N35" s="488"/>
    </row>
    <row r="36" spans="1:14" s="125" customFormat="1" ht="15.75" customHeight="1" x14ac:dyDescent="0.25">
      <c r="A36" s="456">
        <v>1</v>
      </c>
      <c r="B36" s="458" t="s">
        <v>43</v>
      </c>
      <c r="C36" s="458" t="s">
        <v>49</v>
      </c>
      <c r="D36" s="360">
        <v>54116</v>
      </c>
      <c r="E36" s="361" t="s">
        <v>413</v>
      </c>
      <c r="F36" s="362">
        <v>2000</v>
      </c>
      <c r="G36" s="363">
        <v>0</v>
      </c>
      <c r="H36" s="363">
        <v>0</v>
      </c>
      <c r="I36" s="363">
        <v>0</v>
      </c>
      <c r="J36" s="363">
        <v>0</v>
      </c>
      <c r="K36" s="363">
        <v>0</v>
      </c>
      <c r="L36" s="364"/>
      <c r="M36" s="358">
        <v>2000</v>
      </c>
      <c r="N36" s="488"/>
    </row>
    <row r="37" spans="1:14" s="125" customFormat="1" ht="15.75" customHeight="1" x14ac:dyDescent="0.25">
      <c r="A37" s="456">
        <v>1</v>
      </c>
      <c r="B37" s="458" t="s">
        <v>43</v>
      </c>
      <c r="C37" s="458" t="s">
        <v>49</v>
      </c>
      <c r="D37" s="360">
        <v>54117</v>
      </c>
      <c r="E37" s="361" t="s">
        <v>394</v>
      </c>
      <c r="F37" s="362">
        <v>5000</v>
      </c>
      <c r="G37" s="363">
        <v>0</v>
      </c>
      <c r="H37" s="363">
        <v>0</v>
      </c>
      <c r="I37" s="363">
        <v>0</v>
      </c>
      <c r="J37" s="363">
        <v>0</v>
      </c>
      <c r="K37" s="363">
        <v>10000</v>
      </c>
      <c r="L37" s="364"/>
      <c r="M37" s="358">
        <v>15000</v>
      </c>
      <c r="N37" s="488"/>
    </row>
    <row r="38" spans="1:14" s="125" customFormat="1" ht="15.75" customHeight="1" x14ac:dyDescent="0.25">
      <c r="A38" s="456">
        <v>1</v>
      </c>
      <c r="B38" s="458" t="s">
        <v>43</v>
      </c>
      <c r="C38" s="458" t="s">
        <v>49</v>
      </c>
      <c r="D38" s="360">
        <v>54118</v>
      </c>
      <c r="E38" s="361" t="s">
        <v>205</v>
      </c>
      <c r="F38" s="362">
        <v>1500</v>
      </c>
      <c r="G38" s="363">
        <v>2000</v>
      </c>
      <c r="H38" s="363">
        <v>2000</v>
      </c>
      <c r="I38" s="363">
        <v>2000</v>
      </c>
      <c r="J38" s="363">
        <v>2000</v>
      </c>
      <c r="K38" s="363">
        <v>3000</v>
      </c>
      <c r="L38" s="364"/>
      <c r="M38" s="358">
        <v>12500</v>
      </c>
      <c r="N38" s="488"/>
    </row>
    <row r="39" spans="1:14" s="125" customFormat="1" ht="15.75" customHeight="1" x14ac:dyDescent="0.25">
      <c r="A39" s="456">
        <v>1</v>
      </c>
      <c r="B39" s="458" t="s">
        <v>43</v>
      </c>
      <c r="C39" s="458" t="s">
        <v>49</v>
      </c>
      <c r="D39" s="360">
        <v>54119</v>
      </c>
      <c r="E39" s="361" t="s">
        <v>97</v>
      </c>
      <c r="F39" s="362">
        <v>2500</v>
      </c>
      <c r="G39" s="363">
        <v>1000</v>
      </c>
      <c r="H39" s="363">
        <v>1000</v>
      </c>
      <c r="I39" s="363">
        <v>1000</v>
      </c>
      <c r="J39" s="363">
        <v>1000</v>
      </c>
      <c r="K39" s="363">
        <v>5500</v>
      </c>
      <c r="L39" s="364"/>
      <c r="M39" s="358">
        <v>12000</v>
      </c>
      <c r="N39" s="488"/>
    </row>
    <row r="40" spans="1:14" s="125" customFormat="1" ht="15.75" customHeight="1" x14ac:dyDescent="0.25">
      <c r="A40" s="456">
        <v>1</v>
      </c>
      <c r="B40" s="458" t="s">
        <v>43</v>
      </c>
      <c r="C40" s="458" t="s">
        <v>49</v>
      </c>
      <c r="D40" s="360">
        <v>54199</v>
      </c>
      <c r="E40" s="361" t="s">
        <v>206</v>
      </c>
      <c r="F40" s="362">
        <v>3000</v>
      </c>
      <c r="G40" s="362">
        <v>3000</v>
      </c>
      <c r="H40" s="362">
        <v>3000</v>
      </c>
      <c r="I40" s="362">
        <v>3000</v>
      </c>
      <c r="J40" s="362">
        <v>3000</v>
      </c>
      <c r="K40" s="362">
        <v>3000</v>
      </c>
      <c r="L40" s="364"/>
      <c r="M40" s="358">
        <v>18000</v>
      </c>
      <c r="N40" s="488"/>
    </row>
    <row r="41" spans="1:14" s="125" customFormat="1" ht="15.75" customHeight="1" x14ac:dyDescent="0.25">
      <c r="A41" s="456">
        <v>1</v>
      </c>
      <c r="B41" s="458" t="s">
        <v>43</v>
      </c>
      <c r="C41" s="458" t="s">
        <v>49</v>
      </c>
      <c r="D41" s="360">
        <v>54201</v>
      </c>
      <c r="E41" s="361" t="s">
        <v>325</v>
      </c>
      <c r="F41" s="362">
        <v>6000</v>
      </c>
      <c r="G41" s="363">
        <v>0</v>
      </c>
      <c r="H41" s="363">
        <v>0</v>
      </c>
      <c r="I41" s="363">
        <v>0</v>
      </c>
      <c r="J41" s="363">
        <v>0</v>
      </c>
      <c r="K41" s="363">
        <v>0</v>
      </c>
      <c r="L41" s="364"/>
      <c r="M41" s="358">
        <v>6000</v>
      </c>
      <c r="N41" s="391"/>
    </row>
    <row r="42" spans="1:14" s="125" customFormat="1" ht="15.75" customHeight="1" x14ac:dyDescent="0.25">
      <c r="A42" s="456">
        <v>1</v>
      </c>
      <c r="B42" s="458" t="s">
        <v>43</v>
      </c>
      <c r="C42" s="458" t="s">
        <v>49</v>
      </c>
      <c r="D42" s="360">
        <v>54202</v>
      </c>
      <c r="E42" s="361" t="s">
        <v>38</v>
      </c>
      <c r="F42" s="362">
        <v>3000</v>
      </c>
      <c r="G42" s="363">
        <v>0</v>
      </c>
      <c r="H42" s="363">
        <v>0</v>
      </c>
      <c r="I42" s="363">
        <v>0</v>
      </c>
      <c r="J42" s="363">
        <v>0</v>
      </c>
      <c r="K42" s="363">
        <v>0</v>
      </c>
      <c r="L42" s="364"/>
      <c r="M42" s="358">
        <v>3000</v>
      </c>
      <c r="N42" s="391"/>
    </row>
    <row r="43" spans="1:14" s="125" customFormat="1" ht="15.75" customHeight="1" x14ac:dyDescent="0.25">
      <c r="A43" s="456">
        <v>1</v>
      </c>
      <c r="B43" s="458" t="s">
        <v>43</v>
      </c>
      <c r="C43" s="458" t="s">
        <v>49</v>
      </c>
      <c r="D43" s="360">
        <v>54203</v>
      </c>
      <c r="E43" s="361" t="s">
        <v>39</v>
      </c>
      <c r="F43" s="362">
        <v>10000</v>
      </c>
      <c r="G43" s="363">
        <v>0</v>
      </c>
      <c r="H43" s="363">
        <v>0</v>
      </c>
      <c r="I43" s="363">
        <v>0</v>
      </c>
      <c r="J43" s="363">
        <v>0</v>
      </c>
      <c r="K43" s="363">
        <v>0</v>
      </c>
      <c r="L43" s="364"/>
      <c r="M43" s="358">
        <v>10000</v>
      </c>
      <c r="N43" s="391"/>
    </row>
    <row r="44" spans="1:14" s="125" customFormat="1" ht="15.75" customHeight="1" x14ac:dyDescent="0.25">
      <c r="A44" s="456">
        <v>1</v>
      </c>
      <c r="B44" s="458" t="s">
        <v>43</v>
      </c>
      <c r="C44" s="458" t="s">
        <v>49</v>
      </c>
      <c r="D44" s="360">
        <v>54205</v>
      </c>
      <c r="E44" s="361" t="s">
        <v>18</v>
      </c>
      <c r="F44" s="362">
        <v>0</v>
      </c>
      <c r="G44" s="363">
        <v>0</v>
      </c>
      <c r="H44" s="363">
        <v>0</v>
      </c>
      <c r="I44" s="363">
        <v>0</v>
      </c>
      <c r="J44" s="363">
        <v>0</v>
      </c>
      <c r="K44" s="363">
        <v>60000</v>
      </c>
      <c r="L44" s="364"/>
      <c r="M44" s="358">
        <v>60000</v>
      </c>
      <c r="N44" s="488"/>
    </row>
    <row r="45" spans="1:14" s="125" customFormat="1" ht="15.75" customHeight="1" x14ac:dyDescent="0.25">
      <c r="A45" s="456">
        <v>1</v>
      </c>
      <c r="B45" s="458" t="s">
        <v>43</v>
      </c>
      <c r="C45" s="458" t="s">
        <v>49</v>
      </c>
      <c r="D45" s="360">
        <v>54301</v>
      </c>
      <c r="E45" s="361" t="s">
        <v>207</v>
      </c>
      <c r="F45" s="362">
        <v>2000</v>
      </c>
      <c r="G45" s="362">
        <v>2000</v>
      </c>
      <c r="H45" s="362">
        <v>2000</v>
      </c>
      <c r="I45" s="362">
        <v>2000</v>
      </c>
      <c r="J45" s="362">
        <v>2000</v>
      </c>
      <c r="K45" s="362">
        <v>2000</v>
      </c>
      <c r="L45" s="357"/>
      <c r="M45" s="358">
        <v>12000</v>
      </c>
      <c r="N45" s="488"/>
    </row>
    <row r="46" spans="1:14" s="125" customFormat="1" ht="15.75" customHeight="1" x14ac:dyDescent="0.25">
      <c r="A46" s="456">
        <v>1</v>
      </c>
      <c r="B46" s="458" t="s">
        <v>43</v>
      </c>
      <c r="C46" s="458" t="s">
        <v>49</v>
      </c>
      <c r="D46" s="360">
        <v>54302</v>
      </c>
      <c r="E46" s="361" t="s">
        <v>208</v>
      </c>
      <c r="F46" s="362">
        <v>1000</v>
      </c>
      <c r="G46" s="363">
        <v>0</v>
      </c>
      <c r="H46" s="363">
        <v>0</v>
      </c>
      <c r="I46" s="363">
        <v>5000</v>
      </c>
      <c r="J46" s="363">
        <v>0</v>
      </c>
      <c r="K46" s="363">
        <v>6000</v>
      </c>
      <c r="L46" s="364"/>
      <c r="M46" s="358">
        <v>12000</v>
      </c>
      <c r="N46" s="488"/>
    </row>
    <row r="47" spans="1:14" s="125" customFormat="1" ht="15.75" customHeight="1" x14ac:dyDescent="0.25">
      <c r="A47" s="456">
        <v>1</v>
      </c>
      <c r="B47" s="458" t="s">
        <v>43</v>
      </c>
      <c r="C47" s="458" t="s">
        <v>49</v>
      </c>
      <c r="D47" s="360">
        <v>54303</v>
      </c>
      <c r="E47" s="361" t="s">
        <v>209</v>
      </c>
      <c r="F47" s="362">
        <v>5000</v>
      </c>
      <c r="G47" s="363">
        <v>0</v>
      </c>
      <c r="H47" s="363">
        <v>0</v>
      </c>
      <c r="I47" s="363">
        <v>0</v>
      </c>
      <c r="J47" s="363">
        <v>0</v>
      </c>
      <c r="K47" s="363">
        <v>5000</v>
      </c>
      <c r="L47" s="364"/>
      <c r="M47" s="358">
        <v>10000</v>
      </c>
      <c r="N47" s="488"/>
    </row>
    <row r="48" spans="1:14" s="125" customFormat="1" ht="15.75" customHeight="1" x14ac:dyDescent="0.25">
      <c r="A48" s="456">
        <v>1</v>
      </c>
      <c r="B48" s="458" t="s">
        <v>43</v>
      </c>
      <c r="C48" s="458" t="s">
        <v>49</v>
      </c>
      <c r="D48" s="360">
        <v>54304</v>
      </c>
      <c r="E48" s="361" t="s">
        <v>69</v>
      </c>
      <c r="F48" s="362">
        <v>6000</v>
      </c>
      <c r="G48" s="363">
        <v>0</v>
      </c>
      <c r="H48" s="363">
        <v>0</v>
      </c>
      <c r="I48" s="363">
        <v>0</v>
      </c>
      <c r="J48" s="363">
        <v>0</v>
      </c>
      <c r="K48" s="363">
        <v>4000</v>
      </c>
      <c r="L48" s="364"/>
      <c r="M48" s="358">
        <v>10000</v>
      </c>
      <c r="N48" s="488"/>
    </row>
    <row r="49" spans="1:14" s="125" customFormat="1" ht="15.75" customHeight="1" x14ac:dyDescent="0.25">
      <c r="A49" s="456">
        <v>1</v>
      </c>
      <c r="B49" s="458" t="s">
        <v>43</v>
      </c>
      <c r="C49" s="458" t="s">
        <v>49</v>
      </c>
      <c r="D49" s="360">
        <v>54305</v>
      </c>
      <c r="E49" s="361" t="s">
        <v>70</v>
      </c>
      <c r="F49" s="362">
        <v>2000</v>
      </c>
      <c r="G49" s="363">
        <v>0</v>
      </c>
      <c r="H49" s="363">
        <v>0</v>
      </c>
      <c r="I49" s="363">
        <v>0</v>
      </c>
      <c r="J49" s="363">
        <v>0</v>
      </c>
      <c r="K49" s="363">
        <v>0</v>
      </c>
      <c r="L49" s="364"/>
      <c r="M49" s="358">
        <v>2000</v>
      </c>
      <c r="N49" s="488"/>
    </row>
    <row r="50" spans="1:14" s="125" customFormat="1" ht="15.75" customHeight="1" x14ac:dyDescent="0.25">
      <c r="A50" s="456">
        <v>1</v>
      </c>
      <c r="B50" s="458" t="s">
        <v>43</v>
      </c>
      <c r="C50" s="458" t="s">
        <v>49</v>
      </c>
      <c r="D50" s="360">
        <v>54307</v>
      </c>
      <c r="E50" s="361" t="s">
        <v>395</v>
      </c>
      <c r="F50" s="362">
        <v>2500</v>
      </c>
      <c r="G50" s="363">
        <v>0</v>
      </c>
      <c r="H50" s="363">
        <v>0</v>
      </c>
      <c r="I50" s="363">
        <v>0</v>
      </c>
      <c r="J50" s="363">
        <v>0</v>
      </c>
      <c r="K50" s="363">
        <v>0</v>
      </c>
      <c r="L50" s="364"/>
      <c r="M50" s="358">
        <v>2500</v>
      </c>
      <c r="N50" s="488"/>
    </row>
    <row r="51" spans="1:14" s="125" customFormat="1" ht="15.75" customHeight="1" x14ac:dyDescent="0.25">
      <c r="A51" s="456">
        <v>1</v>
      </c>
      <c r="B51" s="458" t="s">
        <v>43</v>
      </c>
      <c r="C51" s="458" t="s">
        <v>49</v>
      </c>
      <c r="D51" s="360">
        <v>54308</v>
      </c>
      <c r="E51" s="361" t="s">
        <v>396</v>
      </c>
      <c r="F51" s="362">
        <v>300</v>
      </c>
      <c r="G51" s="363">
        <v>0</v>
      </c>
      <c r="H51" s="363">
        <v>0</v>
      </c>
      <c r="I51" s="363">
        <v>0</v>
      </c>
      <c r="J51" s="363">
        <v>0</v>
      </c>
      <c r="K51" s="363">
        <v>0</v>
      </c>
      <c r="L51" s="364"/>
      <c r="M51" s="358">
        <v>300</v>
      </c>
      <c r="N51" s="488"/>
    </row>
    <row r="52" spans="1:14" s="125" customFormat="1" ht="15.75" customHeight="1" x14ac:dyDescent="0.25">
      <c r="A52" s="456">
        <v>1</v>
      </c>
      <c r="B52" s="458" t="s">
        <v>43</v>
      </c>
      <c r="C52" s="458" t="s">
        <v>49</v>
      </c>
      <c r="D52" s="360">
        <v>54310</v>
      </c>
      <c r="E52" s="361" t="s">
        <v>210</v>
      </c>
      <c r="F52" s="362">
        <v>2000</v>
      </c>
      <c r="G52" s="363">
        <v>0</v>
      </c>
      <c r="H52" s="363">
        <v>0</v>
      </c>
      <c r="I52" s="363">
        <v>0</v>
      </c>
      <c r="J52" s="363">
        <v>0</v>
      </c>
      <c r="K52" s="363">
        <v>0</v>
      </c>
      <c r="L52" s="364"/>
      <c r="M52" s="358">
        <v>2000</v>
      </c>
      <c r="N52" s="488"/>
    </row>
    <row r="53" spans="1:14" s="125" customFormat="1" ht="15.75" customHeight="1" x14ac:dyDescent="0.25">
      <c r="A53" s="456">
        <v>1</v>
      </c>
      <c r="B53" s="458" t="s">
        <v>43</v>
      </c>
      <c r="C53" s="458" t="s">
        <v>49</v>
      </c>
      <c r="D53" s="360">
        <v>54313</v>
      </c>
      <c r="E53" s="361" t="s">
        <v>414</v>
      </c>
      <c r="F53" s="362">
        <v>2500</v>
      </c>
      <c r="G53" s="363">
        <v>500</v>
      </c>
      <c r="H53" s="363">
        <v>500</v>
      </c>
      <c r="I53" s="363">
        <v>0</v>
      </c>
      <c r="J53" s="363">
        <v>600</v>
      </c>
      <c r="K53" s="363">
        <v>0</v>
      </c>
      <c r="L53" s="364"/>
      <c r="M53" s="358">
        <v>4100</v>
      </c>
      <c r="N53" s="488"/>
    </row>
    <row r="54" spans="1:14" s="125" customFormat="1" ht="15.75" customHeight="1" x14ac:dyDescent="0.25">
      <c r="A54" s="456">
        <v>1</v>
      </c>
      <c r="B54" s="458" t="s">
        <v>43</v>
      </c>
      <c r="C54" s="458" t="s">
        <v>49</v>
      </c>
      <c r="D54" s="360">
        <v>54314</v>
      </c>
      <c r="E54" s="361" t="s">
        <v>74</v>
      </c>
      <c r="F54" s="362">
        <v>4000</v>
      </c>
      <c r="G54" s="363">
        <v>2500</v>
      </c>
      <c r="H54" s="363">
        <v>2500</v>
      </c>
      <c r="I54" s="363">
        <v>2500</v>
      </c>
      <c r="J54" s="363">
        <v>2500</v>
      </c>
      <c r="K54" s="363">
        <v>1500</v>
      </c>
      <c r="L54" s="364"/>
      <c r="M54" s="358">
        <v>15500</v>
      </c>
      <c r="N54" s="488"/>
    </row>
    <row r="55" spans="1:14" s="125" customFormat="1" ht="15.75" customHeight="1" x14ac:dyDescent="0.25">
      <c r="A55" s="456">
        <v>1</v>
      </c>
      <c r="B55" s="458" t="s">
        <v>43</v>
      </c>
      <c r="C55" s="458" t="s">
        <v>49</v>
      </c>
      <c r="D55" s="360">
        <v>54316</v>
      </c>
      <c r="E55" s="361" t="s">
        <v>397</v>
      </c>
      <c r="F55" s="362">
        <v>5000</v>
      </c>
      <c r="G55" s="363">
        <v>0</v>
      </c>
      <c r="H55" s="363">
        <v>0</v>
      </c>
      <c r="I55" s="363">
        <v>0</v>
      </c>
      <c r="J55" s="363">
        <v>0</v>
      </c>
      <c r="K55" s="363">
        <v>0</v>
      </c>
      <c r="L55" s="364"/>
      <c r="M55" s="358">
        <v>5000</v>
      </c>
      <c r="N55" s="488"/>
    </row>
    <row r="56" spans="1:14" s="125" customFormat="1" ht="15.75" customHeight="1" x14ac:dyDescent="0.25">
      <c r="A56" s="456">
        <v>1</v>
      </c>
      <c r="B56" s="458" t="s">
        <v>43</v>
      </c>
      <c r="C56" s="458" t="s">
        <v>49</v>
      </c>
      <c r="D56" s="360">
        <v>54317</v>
      </c>
      <c r="E56" s="361" t="s">
        <v>583</v>
      </c>
      <c r="F56" s="362">
        <v>15000</v>
      </c>
      <c r="G56" s="363">
        <v>0</v>
      </c>
      <c r="H56" s="363">
        <v>0</v>
      </c>
      <c r="I56" s="363">
        <v>0</v>
      </c>
      <c r="J56" s="363">
        <v>0</v>
      </c>
      <c r="K56" s="363">
        <v>0</v>
      </c>
      <c r="L56" s="364"/>
      <c r="M56" s="358">
        <v>15000</v>
      </c>
      <c r="N56" s="488"/>
    </row>
    <row r="57" spans="1:14" s="125" customFormat="1" ht="15.75" customHeight="1" x14ac:dyDescent="0.25">
      <c r="A57" s="456">
        <v>1</v>
      </c>
      <c r="B57" s="458" t="s">
        <v>43</v>
      </c>
      <c r="C57" s="458" t="s">
        <v>49</v>
      </c>
      <c r="D57" s="360">
        <v>54399</v>
      </c>
      <c r="E57" s="361" t="s">
        <v>71</v>
      </c>
      <c r="F57" s="362">
        <v>3000</v>
      </c>
      <c r="G57" s="362">
        <v>3000</v>
      </c>
      <c r="H57" s="362">
        <v>3000</v>
      </c>
      <c r="I57" s="362">
        <v>3000</v>
      </c>
      <c r="J57" s="362">
        <v>3000</v>
      </c>
      <c r="K57" s="362">
        <v>3000</v>
      </c>
      <c r="L57" s="357"/>
      <c r="M57" s="358">
        <v>18000</v>
      </c>
      <c r="N57" s="488"/>
    </row>
    <row r="58" spans="1:14" s="125" customFormat="1" ht="15.75" customHeight="1" x14ac:dyDescent="0.25">
      <c r="A58" s="456">
        <v>1</v>
      </c>
      <c r="B58" s="458" t="s">
        <v>43</v>
      </c>
      <c r="C58" s="458" t="s">
        <v>49</v>
      </c>
      <c r="D58" s="360">
        <v>54401</v>
      </c>
      <c r="E58" s="361" t="s">
        <v>305</v>
      </c>
      <c r="F58" s="362">
        <v>100</v>
      </c>
      <c r="G58" s="363">
        <v>50</v>
      </c>
      <c r="H58" s="363">
        <v>200</v>
      </c>
      <c r="I58" s="363">
        <v>50</v>
      </c>
      <c r="J58" s="363">
        <v>50</v>
      </c>
      <c r="K58" s="364">
        <v>50</v>
      </c>
      <c r="L58" s="364"/>
      <c r="M58" s="358">
        <v>500</v>
      </c>
      <c r="N58" s="488"/>
    </row>
    <row r="59" spans="1:14" s="125" customFormat="1" ht="15.75" customHeight="1" x14ac:dyDescent="0.25">
      <c r="A59" s="456">
        <v>1</v>
      </c>
      <c r="B59" s="458" t="s">
        <v>43</v>
      </c>
      <c r="C59" s="458" t="s">
        <v>49</v>
      </c>
      <c r="D59" s="360">
        <v>54403</v>
      </c>
      <c r="E59" s="361" t="s">
        <v>254</v>
      </c>
      <c r="F59" s="362">
        <v>300</v>
      </c>
      <c r="G59" s="363">
        <v>100</v>
      </c>
      <c r="H59" s="363">
        <v>100</v>
      </c>
      <c r="I59" s="363">
        <v>50</v>
      </c>
      <c r="J59" s="363">
        <v>50</v>
      </c>
      <c r="K59" s="364">
        <v>50</v>
      </c>
      <c r="L59" s="364"/>
      <c r="M59" s="358">
        <v>650</v>
      </c>
      <c r="N59" s="488"/>
    </row>
    <row r="60" spans="1:14" s="125" customFormat="1" ht="15.75" customHeight="1" x14ac:dyDescent="0.25">
      <c r="A60" s="456">
        <v>1</v>
      </c>
      <c r="B60" s="458" t="s">
        <v>43</v>
      </c>
      <c r="C60" s="458" t="s">
        <v>49</v>
      </c>
      <c r="D60" s="360">
        <v>54404</v>
      </c>
      <c r="E60" s="361" t="s">
        <v>431</v>
      </c>
      <c r="F60" s="362">
        <v>2500</v>
      </c>
      <c r="G60" s="363"/>
      <c r="H60" s="363"/>
      <c r="I60" s="363">
        <v>0</v>
      </c>
      <c r="J60" s="363"/>
      <c r="K60" s="364"/>
      <c r="L60" s="364"/>
      <c r="M60" s="358">
        <v>2500</v>
      </c>
      <c r="N60" s="488"/>
    </row>
    <row r="61" spans="1:14" s="125" customFormat="1" ht="15.75" customHeight="1" x14ac:dyDescent="0.25">
      <c r="A61" s="456">
        <v>1</v>
      </c>
      <c r="B61" s="458" t="s">
        <v>43</v>
      </c>
      <c r="C61" s="458" t="s">
        <v>49</v>
      </c>
      <c r="D61" s="360">
        <v>54503</v>
      </c>
      <c r="E61" s="361" t="s">
        <v>72</v>
      </c>
      <c r="F61" s="362">
        <v>6000</v>
      </c>
      <c r="G61" s="363"/>
      <c r="H61" s="363"/>
      <c r="I61" s="363">
        <v>0</v>
      </c>
      <c r="J61" s="363"/>
      <c r="K61" s="364"/>
      <c r="L61" s="364"/>
      <c r="M61" s="358">
        <v>6000</v>
      </c>
      <c r="N61" s="488"/>
    </row>
    <row r="62" spans="1:14" s="125" customFormat="1" ht="15.75" customHeight="1" x14ac:dyDescent="0.25">
      <c r="A62" s="456">
        <v>1</v>
      </c>
      <c r="B62" s="458" t="s">
        <v>43</v>
      </c>
      <c r="C62" s="458" t="s">
        <v>49</v>
      </c>
      <c r="D62" s="360">
        <v>54504</v>
      </c>
      <c r="E62" s="361" t="s">
        <v>78</v>
      </c>
      <c r="F62" s="362">
        <v>12000</v>
      </c>
      <c r="G62" s="363"/>
      <c r="H62" s="363"/>
      <c r="I62" s="363">
        <v>0</v>
      </c>
      <c r="J62" s="363"/>
      <c r="K62" s="364"/>
      <c r="L62" s="364"/>
      <c r="M62" s="358">
        <v>12000</v>
      </c>
      <c r="N62" s="488"/>
    </row>
    <row r="63" spans="1:14" s="125" customFormat="1" ht="15.75" customHeight="1" x14ac:dyDescent="0.25">
      <c r="A63" s="456">
        <v>1</v>
      </c>
      <c r="B63" s="458" t="s">
        <v>43</v>
      </c>
      <c r="C63" s="458" t="s">
        <v>49</v>
      </c>
      <c r="D63" s="360">
        <v>54505</v>
      </c>
      <c r="E63" s="361" t="s">
        <v>225</v>
      </c>
      <c r="F63" s="362">
        <v>1000</v>
      </c>
      <c r="G63" s="362">
        <v>1000</v>
      </c>
      <c r="H63" s="362">
        <v>1000</v>
      </c>
      <c r="I63" s="363">
        <v>0</v>
      </c>
      <c r="J63" s="363">
        <v>1000</v>
      </c>
      <c r="K63" s="364">
        <v>1000</v>
      </c>
      <c r="L63" s="364"/>
      <c r="M63" s="358">
        <v>5000</v>
      </c>
      <c r="N63" s="488"/>
    </row>
    <row r="64" spans="1:14" s="125" customFormat="1" ht="15.75" customHeight="1" x14ac:dyDescent="0.25">
      <c r="A64" s="456">
        <v>1</v>
      </c>
      <c r="B64" s="458" t="s">
        <v>43</v>
      </c>
      <c r="C64" s="458" t="s">
        <v>49</v>
      </c>
      <c r="D64" s="360">
        <v>54508</v>
      </c>
      <c r="E64" s="361" t="s">
        <v>226</v>
      </c>
      <c r="F64" s="362"/>
      <c r="G64" s="363"/>
      <c r="H64" s="363"/>
      <c r="I64" s="363">
        <v>0</v>
      </c>
      <c r="J64" s="363"/>
      <c r="K64" s="364"/>
      <c r="L64" s="364"/>
      <c r="M64" s="358">
        <v>0</v>
      </c>
      <c r="N64" s="488"/>
    </row>
    <row r="65" spans="1:14" s="125" customFormat="1" ht="15.75" customHeight="1" x14ac:dyDescent="0.25">
      <c r="A65" s="456">
        <v>1</v>
      </c>
      <c r="B65" s="458" t="s">
        <v>43</v>
      </c>
      <c r="C65" s="458" t="s">
        <v>49</v>
      </c>
      <c r="D65" s="360">
        <v>54601</v>
      </c>
      <c r="E65" s="361" t="s">
        <v>398</v>
      </c>
      <c r="F65" s="362"/>
      <c r="G65" s="363"/>
      <c r="H65" s="363"/>
      <c r="I65" s="363">
        <v>500</v>
      </c>
      <c r="J65" s="363"/>
      <c r="K65" s="364">
        <v>500</v>
      </c>
      <c r="L65" s="364"/>
      <c r="M65" s="358">
        <v>1000</v>
      </c>
      <c r="N65" s="488"/>
    </row>
    <row r="66" spans="1:14" s="125" customFormat="1" ht="15.75" customHeight="1" x14ac:dyDescent="0.25">
      <c r="A66" s="456">
        <v>1</v>
      </c>
      <c r="B66" s="458" t="s">
        <v>43</v>
      </c>
      <c r="C66" s="458" t="s">
        <v>49</v>
      </c>
      <c r="D66" s="360">
        <v>54602</v>
      </c>
      <c r="E66" s="361" t="s">
        <v>228</v>
      </c>
      <c r="F66" s="362"/>
      <c r="G66" s="363"/>
      <c r="H66" s="363"/>
      <c r="I66" s="363"/>
      <c r="J66" s="363"/>
      <c r="K66" s="364">
        <v>75000</v>
      </c>
      <c r="L66" s="364"/>
      <c r="M66" s="358">
        <v>75000</v>
      </c>
      <c r="N66" s="488"/>
    </row>
    <row r="67" spans="1:14" s="125" customFormat="1" ht="15.75" customHeight="1" x14ac:dyDescent="0.25">
      <c r="A67" s="456">
        <v>1</v>
      </c>
      <c r="B67" s="458" t="s">
        <v>43</v>
      </c>
      <c r="C67" s="458" t="s">
        <v>49</v>
      </c>
      <c r="D67" s="360">
        <v>54603</v>
      </c>
      <c r="E67" s="361" t="s">
        <v>399</v>
      </c>
      <c r="F67" s="362"/>
      <c r="G67" s="363"/>
      <c r="H67" s="363"/>
      <c r="I67" s="363"/>
      <c r="J67" s="363"/>
      <c r="K67" s="364">
        <v>75000</v>
      </c>
      <c r="L67" s="364"/>
      <c r="M67" s="358">
        <v>75000</v>
      </c>
      <c r="N67" s="488"/>
    </row>
    <row r="68" spans="1:14" s="125" customFormat="1" ht="15.75" customHeight="1" x14ac:dyDescent="0.25">
      <c r="A68" s="456">
        <v>1</v>
      </c>
      <c r="B68" s="458" t="s">
        <v>43</v>
      </c>
      <c r="C68" s="458" t="s">
        <v>49</v>
      </c>
      <c r="D68" s="360">
        <v>55401</v>
      </c>
      <c r="E68" s="361" t="s">
        <v>426</v>
      </c>
      <c r="F68" s="362">
        <v>0</v>
      </c>
      <c r="G68" s="363"/>
      <c r="H68" s="363"/>
      <c r="I68" s="363"/>
      <c r="J68" s="363"/>
      <c r="K68" s="364"/>
      <c r="L68" s="364"/>
      <c r="M68" s="358">
        <v>0</v>
      </c>
      <c r="N68" s="488"/>
    </row>
    <row r="69" spans="1:14" s="125" customFormat="1" ht="15.75" customHeight="1" x14ac:dyDescent="0.25">
      <c r="A69" s="456">
        <v>1</v>
      </c>
      <c r="B69" s="458" t="s">
        <v>43</v>
      </c>
      <c r="C69" s="458" t="s">
        <v>49</v>
      </c>
      <c r="D69" s="360">
        <v>55508</v>
      </c>
      <c r="E69" s="361" t="s">
        <v>79</v>
      </c>
      <c r="F69" s="362">
        <v>2000</v>
      </c>
      <c r="G69" s="363"/>
      <c r="H69" s="363"/>
      <c r="I69" s="363"/>
      <c r="J69" s="363"/>
      <c r="K69" s="364"/>
      <c r="L69" s="364"/>
      <c r="M69" s="358">
        <v>2000</v>
      </c>
      <c r="N69" s="488"/>
    </row>
    <row r="70" spans="1:14" s="125" customFormat="1" ht="15.75" customHeight="1" x14ac:dyDescent="0.25">
      <c r="A70" s="456">
        <v>1</v>
      </c>
      <c r="B70" s="458" t="s">
        <v>43</v>
      </c>
      <c r="C70" s="458" t="s">
        <v>49</v>
      </c>
      <c r="D70" s="360">
        <v>55601</v>
      </c>
      <c r="E70" s="361" t="s">
        <v>446</v>
      </c>
      <c r="F70" s="362">
        <v>3000</v>
      </c>
      <c r="G70" s="363"/>
      <c r="H70" s="363"/>
      <c r="I70" s="363"/>
      <c r="J70" s="363"/>
      <c r="K70" s="364"/>
      <c r="L70" s="364"/>
      <c r="M70" s="358">
        <v>3000</v>
      </c>
      <c r="N70" s="488"/>
    </row>
    <row r="71" spans="1:14" s="125" customFormat="1" ht="15.75" customHeight="1" x14ac:dyDescent="0.25">
      <c r="A71" s="456">
        <v>1</v>
      </c>
      <c r="B71" s="458" t="s">
        <v>43</v>
      </c>
      <c r="C71" s="458" t="s">
        <v>49</v>
      </c>
      <c r="D71" s="360">
        <v>55602</v>
      </c>
      <c r="E71" s="361" t="s">
        <v>425</v>
      </c>
      <c r="F71" s="362">
        <v>6000</v>
      </c>
      <c r="G71" s="363"/>
      <c r="H71" s="363"/>
      <c r="I71" s="363"/>
      <c r="J71" s="363"/>
      <c r="K71" s="364"/>
      <c r="L71" s="364"/>
      <c r="M71" s="358">
        <v>6000</v>
      </c>
      <c r="N71" s="488"/>
    </row>
    <row r="72" spans="1:14" s="125" customFormat="1" ht="15.75" customHeight="1" x14ac:dyDescent="0.25">
      <c r="A72" s="456">
        <v>1</v>
      </c>
      <c r="B72" s="458" t="s">
        <v>43</v>
      </c>
      <c r="C72" s="458" t="s">
        <v>49</v>
      </c>
      <c r="D72" s="360">
        <v>55603</v>
      </c>
      <c r="E72" s="361" t="s">
        <v>211</v>
      </c>
      <c r="F72" s="362">
        <v>716.65</v>
      </c>
      <c r="G72" s="363"/>
      <c r="H72" s="363"/>
      <c r="I72" s="363"/>
      <c r="J72" s="363"/>
      <c r="K72" s="364"/>
      <c r="L72" s="364"/>
      <c r="M72" s="358">
        <v>716.65</v>
      </c>
      <c r="N72" s="488"/>
    </row>
    <row r="73" spans="1:14" s="125" customFormat="1" ht="15.75" customHeight="1" x14ac:dyDescent="0.25">
      <c r="A73" s="456">
        <v>1</v>
      </c>
      <c r="B73" s="458" t="s">
        <v>43</v>
      </c>
      <c r="C73" s="458" t="s">
        <v>49</v>
      </c>
      <c r="D73" s="360">
        <v>55703</v>
      </c>
      <c r="E73" s="361" t="s">
        <v>212</v>
      </c>
      <c r="F73" s="362">
        <v>1500</v>
      </c>
      <c r="G73" s="363"/>
      <c r="H73" s="363"/>
      <c r="I73" s="363"/>
      <c r="J73" s="363"/>
      <c r="K73" s="364"/>
      <c r="L73" s="364"/>
      <c r="M73" s="358">
        <v>1500</v>
      </c>
      <c r="N73" s="488"/>
    </row>
    <row r="74" spans="1:14" s="125" customFormat="1" ht="15.75" customHeight="1" x14ac:dyDescent="0.25">
      <c r="A74" s="456">
        <v>1</v>
      </c>
      <c r="B74" s="458" t="s">
        <v>43</v>
      </c>
      <c r="C74" s="458" t="s">
        <v>49</v>
      </c>
      <c r="D74" s="360">
        <v>56201</v>
      </c>
      <c r="E74" s="361" t="s">
        <v>411</v>
      </c>
      <c r="F74" s="362">
        <v>8000</v>
      </c>
      <c r="G74" s="363"/>
      <c r="H74" s="363"/>
      <c r="I74" s="363"/>
      <c r="J74" s="363"/>
      <c r="K74" s="364"/>
      <c r="L74" s="364"/>
      <c r="M74" s="358">
        <v>8000</v>
      </c>
      <c r="N74" s="488"/>
    </row>
    <row r="75" spans="1:14" s="125" customFormat="1" ht="15.75" customHeight="1" x14ac:dyDescent="0.25">
      <c r="A75" s="456">
        <v>1</v>
      </c>
      <c r="B75" s="458" t="s">
        <v>43</v>
      </c>
      <c r="C75" s="458" t="s">
        <v>49</v>
      </c>
      <c r="D75" s="360">
        <v>56303</v>
      </c>
      <c r="E75" s="361" t="s">
        <v>306</v>
      </c>
      <c r="F75" s="362">
        <v>900</v>
      </c>
      <c r="G75" s="363"/>
      <c r="H75" s="363"/>
      <c r="I75" s="363"/>
      <c r="J75" s="363"/>
      <c r="K75" s="364"/>
      <c r="L75" s="364"/>
      <c r="M75" s="358">
        <v>900</v>
      </c>
      <c r="N75" s="488"/>
    </row>
    <row r="76" spans="1:14" s="125" customFormat="1" ht="15.75" customHeight="1" x14ac:dyDescent="0.25">
      <c r="A76" s="456">
        <v>1</v>
      </c>
      <c r="B76" s="458" t="s">
        <v>43</v>
      </c>
      <c r="C76" s="458" t="s">
        <v>49</v>
      </c>
      <c r="D76" s="360">
        <v>56304</v>
      </c>
      <c r="E76" s="361" t="s">
        <v>255</v>
      </c>
      <c r="F76" s="362">
        <v>2000</v>
      </c>
      <c r="G76" s="363"/>
      <c r="H76" s="363"/>
      <c r="I76" s="363"/>
      <c r="J76" s="363"/>
      <c r="K76" s="364">
        <v>2000</v>
      </c>
      <c r="L76" s="364"/>
      <c r="M76" s="358">
        <v>4000</v>
      </c>
      <c r="N76" s="488"/>
    </row>
    <row r="77" spans="1:14" s="125" customFormat="1" ht="15.75" customHeight="1" x14ac:dyDescent="0.25">
      <c r="A77" s="456">
        <v>1</v>
      </c>
      <c r="B77" s="458" t="s">
        <v>43</v>
      </c>
      <c r="C77" s="458" t="s">
        <v>49</v>
      </c>
      <c r="D77" s="360">
        <v>61101</v>
      </c>
      <c r="E77" s="361" t="s">
        <v>214</v>
      </c>
      <c r="F77" s="362">
        <v>1500</v>
      </c>
      <c r="G77" s="363">
        <v>2000</v>
      </c>
      <c r="H77" s="363">
        <v>2000</v>
      </c>
      <c r="I77" s="363">
        <v>2000</v>
      </c>
      <c r="J77" s="363">
        <v>2000</v>
      </c>
      <c r="K77" s="364">
        <v>2500</v>
      </c>
      <c r="L77" s="364"/>
      <c r="M77" s="358">
        <v>12000</v>
      </c>
      <c r="N77" s="488"/>
    </row>
    <row r="78" spans="1:14" s="125" customFormat="1" ht="15.75" customHeight="1" x14ac:dyDescent="0.25">
      <c r="A78" s="456">
        <v>1</v>
      </c>
      <c r="B78" s="458" t="s">
        <v>43</v>
      </c>
      <c r="C78" s="458" t="s">
        <v>49</v>
      </c>
      <c r="D78" s="360">
        <v>61104</v>
      </c>
      <c r="E78" s="361" t="s">
        <v>332</v>
      </c>
      <c r="F78" s="362">
        <v>3000</v>
      </c>
      <c r="G78" s="363">
        <v>2000</v>
      </c>
      <c r="H78" s="363">
        <v>3000</v>
      </c>
      <c r="I78" s="363"/>
      <c r="J78" s="363">
        <v>3000</v>
      </c>
      <c r="K78" s="364">
        <v>2000</v>
      </c>
      <c r="L78" s="364"/>
      <c r="M78" s="358">
        <v>13000</v>
      </c>
      <c r="N78" s="488"/>
    </row>
    <row r="79" spans="1:14" s="125" customFormat="1" ht="15.75" customHeight="1" x14ac:dyDescent="0.25">
      <c r="A79" s="456">
        <v>1</v>
      </c>
      <c r="B79" s="458" t="s">
        <v>43</v>
      </c>
      <c r="C79" s="458" t="s">
        <v>49</v>
      </c>
      <c r="D79" s="360">
        <v>61105</v>
      </c>
      <c r="E79" s="361" t="s">
        <v>424</v>
      </c>
      <c r="F79" s="362"/>
      <c r="G79" s="363"/>
      <c r="H79" s="363"/>
      <c r="I79" s="363"/>
      <c r="J79" s="363"/>
      <c r="K79" s="364"/>
      <c r="L79" s="364"/>
      <c r="M79" s="358">
        <v>0</v>
      </c>
      <c r="N79" s="488"/>
    </row>
    <row r="80" spans="1:14" s="125" customFormat="1" ht="15.75" customHeight="1" x14ac:dyDescent="0.25">
      <c r="A80" s="456">
        <v>1</v>
      </c>
      <c r="B80" s="458" t="s">
        <v>43</v>
      </c>
      <c r="C80" s="458" t="s">
        <v>49</v>
      </c>
      <c r="D80" s="360">
        <v>61108</v>
      </c>
      <c r="E80" s="361" t="s">
        <v>205</v>
      </c>
      <c r="F80" s="362">
        <v>4000</v>
      </c>
      <c r="G80" s="363"/>
      <c r="H80" s="363"/>
      <c r="I80" s="363"/>
      <c r="J80" s="363"/>
      <c r="K80" s="364">
        <v>4000</v>
      </c>
      <c r="L80" s="364"/>
      <c r="M80" s="358">
        <v>8000</v>
      </c>
      <c r="N80" s="488"/>
    </row>
    <row r="81" spans="1:14" s="125" customFormat="1" ht="15.75" customHeight="1" x14ac:dyDescent="0.25">
      <c r="A81" s="456">
        <v>1</v>
      </c>
      <c r="B81" s="458" t="s">
        <v>43</v>
      </c>
      <c r="C81" s="458" t="s">
        <v>49</v>
      </c>
      <c r="D81" s="360">
        <v>61199</v>
      </c>
      <c r="E81" s="361" t="s">
        <v>213</v>
      </c>
      <c r="F81" s="362">
        <v>2000</v>
      </c>
      <c r="G81" s="363">
        <v>2500</v>
      </c>
      <c r="H81" s="363">
        <v>2500</v>
      </c>
      <c r="I81" s="363">
        <v>3000</v>
      </c>
      <c r="J81" s="363">
        <v>1500</v>
      </c>
      <c r="K81" s="364">
        <v>5000</v>
      </c>
      <c r="L81" s="364"/>
      <c r="M81" s="358">
        <v>16500</v>
      </c>
      <c r="N81" s="488"/>
    </row>
    <row r="82" spans="1:14" s="125" customFormat="1" ht="15.75" customHeight="1" x14ac:dyDescent="0.25">
      <c r="A82" s="474">
        <v>1</v>
      </c>
      <c r="B82" s="475" t="s">
        <v>43</v>
      </c>
      <c r="C82" s="475" t="s">
        <v>49</v>
      </c>
      <c r="D82" s="365" t="s">
        <v>502</v>
      </c>
      <c r="E82" s="471" t="s">
        <v>501</v>
      </c>
      <c r="F82" s="366">
        <v>50400</v>
      </c>
      <c r="G82" s="367"/>
      <c r="H82" s="367"/>
      <c r="I82" s="367"/>
      <c r="J82" s="367"/>
      <c r="K82" s="367"/>
      <c r="L82" s="470"/>
      <c r="M82" s="358">
        <v>50400</v>
      </c>
      <c r="N82" s="488"/>
    </row>
    <row r="83" spans="1:14" s="125" customFormat="1" ht="15.75" customHeight="1" thickBot="1" x14ac:dyDescent="0.3">
      <c r="A83" s="476">
        <v>3</v>
      </c>
      <c r="B83" s="477" t="s">
        <v>43</v>
      </c>
      <c r="C83" s="477" t="s">
        <v>49</v>
      </c>
      <c r="D83" s="478" t="s">
        <v>586</v>
      </c>
      <c r="E83" s="378" t="s">
        <v>587</v>
      </c>
      <c r="F83" s="472"/>
      <c r="G83" s="473"/>
      <c r="H83" s="473"/>
      <c r="I83" s="473"/>
      <c r="J83" s="473"/>
      <c r="K83" s="473"/>
      <c r="L83" s="473">
        <v>60000</v>
      </c>
      <c r="M83" s="358">
        <v>60000</v>
      </c>
      <c r="N83" s="488"/>
    </row>
    <row r="84" spans="1:14" ht="30" customHeight="1" thickBot="1" x14ac:dyDescent="0.3">
      <c r="A84" s="600" t="s">
        <v>328</v>
      </c>
      <c r="B84" s="601"/>
      <c r="C84" s="601"/>
      <c r="D84" s="601"/>
      <c r="E84" s="602"/>
      <c r="F84" s="269">
        <f>SUM(F10:F83)</f>
        <v>387178.65</v>
      </c>
      <c r="G84" s="269">
        <f t="shared" ref="G84:M84" si="0">SUM(G10:G83)</f>
        <v>261868.2721</v>
      </c>
      <c r="H84" s="269">
        <f t="shared" si="0"/>
        <v>531525.43669999996</v>
      </c>
      <c r="I84" s="269">
        <f t="shared" si="0"/>
        <v>102114.92939999999</v>
      </c>
      <c r="J84" s="269">
        <f t="shared" si="0"/>
        <v>70268.75</v>
      </c>
      <c r="K84" s="269">
        <f t="shared" si="0"/>
        <v>717116.83589999995</v>
      </c>
      <c r="L84" s="269">
        <f t="shared" si="0"/>
        <v>60000</v>
      </c>
      <c r="M84" s="269">
        <f t="shared" si="0"/>
        <v>2130072.8741000001</v>
      </c>
    </row>
    <row r="85" spans="1:14" x14ac:dyDescent="0.25">
      <c r="A85" s="28"/>
      <c r="B85" s="28"/>
      <c r="C85" s="28"/>
      <c r="D85" s="28"/>
      <c r="M85" s="85"/>
    </row>
    <row r="86" spans="1:14" x14ac:dyDescent="0.25">
      <c r="A86" s="28"/>
      <c r="B86" s="28"/>
      <c r="C86" s="28"/>
      <c r="D86" s="28"/>
      <c r="E86" s="483"/>
      <c r="F86" s="484"/>
      <c r="G86" s="484"/>
      <c r="H86" s="484"/>
      <c r="I86" s="484"/>
      <c r="J86" s="484"/>
      <c r="K86" s="484"/>
      <c r="L86" s="484"/>
      <c r="M86" s="484"/>
    </row>
    <row r="87" spans="1:14" x14ac:dyDescent="0.25">
      <c r="A87" s="28"/>
      <c r="B87" s="28"/>
      <c r="C87" s="28"/>
      <c r="D87" s="28"/>
    </row>
  </sheetData>
  <sortState ref="D10:E45">
    <sortCondition ref="D10"/>
  </sortState>
  <mergeCells count="18">
    <mergeCell ref="A1:M1"/>
    <mergeCell ref="A2:M2"/>
    <mergeCell ref="F8:F9"/>
    <mergeCell ref="G8:G9"/>
    <mergeCell ref="I8:I9"/>
    <mergeCell ref="J8:J9"/>
    <mergeCell ref="H8:H9"/>
    <mergeCell ref="K8:K9"/>
    <mergeCell ref="L8:L9"/>
    <mergeCell ref="A3:M3"/>
    <mergeCell ref="A4:M4"/>
    <mergeCell ref="A5:M5"/>
    <mergeCell ref="A7:M7"/>
    <mergeCell ref="A8:D8"/>
    <mergeCell ref="E8:E9"/>
    <mergeCell ref="A84:E84"/>
    <mergeCell ref="M8:M9"/>
    <mergeCell ref="A6:M6"/>
  </mergeCells>
  <phoneticPr fontId="2" type="noConversion"/>
  <printOptions horizontalCentered="1"/>
  <pageMargins left="0.19685039370078741" right="0.19685039370078741" top="0.59055118110236227" bottom="0.27559055118110237" header="0" footer="0"/>
  <pageSetup scale="8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74"/>
  <sheetViews>
    <sheetView showGridLines="0" zoomScaleNormal="100" zoomScaleSheetLayoutView="100" workbookViewId="0">
      <selection activeCell="N9" sqref="N9"/>
    </sheetView>
  </sheetViews>
  <sheetFormatPr baseColWidth="10" defaultColWidth="11.44140625" defaultRowHeight="13.2" x14ac:dyDescent="0.25"/>
  <cols>
    <col min="1" max="1" width="3.6640625" style="24" customWidth="1"/>
    <col min="2" max="2" width="4.6640625" style="24" customWidth="1"/>
    <col min="3" max="3" width="6.33203125" style="24" customWidth="1"/>
    <col min="4" max="4" width="9.44140625" style="24" customWidth="1"/>
    <col min="5" max="5" width="40.33203125" style="19" customWidth="1"/>
    <col min="6" max="6" width="15.33203125" style="19" customWidth="1"/>
    <col min="7" max="7" width="13.5546875" style="19" customWidth="1"/>
    <col min="8" max="8" width="13" style="19" customWidth="1"/>
    <col min="9" max="10" width="13.33203125" style="19" customWidth="1"/>
    <col min="11" max="11" width="13.5546875" style="19" customWidth="1"/>
    <col min="12" max="12" width="16.88671875" style="4" customWidth="1"/>
    <col min="13" max="16384" width="11.44140625" style="21"/>
  </cols>
  <sheetData>
    <row r="1" spans="1:12" ht="17.399999999999999" x14ac:dyDescent="0.25">
      <c r="A1" s="619" t="s">
        <v>376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</row>
    <row r="2" spans="1:12" ht="17.399999999999999" x14ac:dyDescent="0.25">
      <c r="A2" s="619" t="s">
        <v>375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</row>
    <row r="3" spans="1:12" ht="15.6" x14ac:dyDescent="0.25">
      <c r="A3" s="621" t="s">
        <v>217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5.6" x14ac:dyDescent="0.25">
      <c r="A4" s="621" t="s">
        <v>524</v>
      </c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</row>
    <row r="5" spans="1:12" ht="15" customHeight="1" x14ac:dyDescent="0.3">
      <c r="A5" s="620" t="s">
        <v>6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</row>
    <row r="6" spans="1:12" ht="15.75" customHeight="1" x14ac:dyDescent="0.25">
      <c r="A6" s="624" t="s">
        <v>8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</row>
    <row r="7" spans="1:12" ht="18.75" customHeight="1" thickBot="1" x14ac:dyDescent="0.3">
      <c r="A7" s="614" t="s">
        <v>271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</row>
    <row r="8" spans="1:12" ht="13.5" customHeight="1" thickBot="1" x14ac:dyDescent="0.3">
      <c r="A8" s="615" t="s">
        <v>0</v>
      </c>
      <c r="B8" s="616"/>
      <c r="C8" s="616"/>
      <c r="D8" s="616"/>
      <c r="E8" s="617" t="s">
        <v>170</v>
      </c>
      <c r="F8" s="609" t="s">
        <v>323</v>
      </c>
      <c r="G8" s="609" t="s">
        <v>324</v>
      </c>
      <c r="H8" s="609" t="s">
        <v>389</v>
      </c>
      <c r="I8" s="609" t="s">
        <v>391</v>
      </c>
      <c r="J8" s="609" t="s">
        <v>475</v>
      </c>
      <c r="K8" s="609" t="s">
        <v>390</v>
      </c>
      <c r="L8" s="622" t="s">
        <v>329</v>
      </c>
    </row>
    <row r="9" spans="1:12" ht="104.25" customHeight="1" thickBot="1" x14ac:dyDescent="0.3">
      <c r="A9" s="270" t="s">
        <v>161</v>
      </c>
      <c r="B9" s="271" t="s">
        <v>169</v>
      </c>
      <c r="C9" s="272" t="s">
        <v>165</v>
      </c>
      <c r="D9" s="273" t="s">
        <v>166</v>
      </c>
      <c r="E9" s="618"/>
      <c r="F9" s="610"/>
      <c r="G9" s="610"/>
      <c r="H9" s="610"/>
      <c r="I9" s="610"/>
      <c r="J9" s="610"/>
      <c r="K9" s="610"/>
      <c r="L9" s="623"/>
    </row>
    <row r="10" spans="1:12" s="121" customFormat="1" ht="15.75" customHeight="1" x14ac:dyDescent="0.25">
      <c r="A10" s="274">
        <v>1</v>
      </c>
      <c r="B10" s="275" t="s">
        <v>44</v>
      </c>
      <c r="C10" s="276" t="s">
        <v>45</v>
      </c>
      <c r="D10" s="368" t="s">
        <v>29</v>
      </c>
      <c r="E10" s="394" t="s">
        <v>30</v>
      </c>
      <c r="F10" s="369"/>
      <c r="G10" s="369"/>
      <c r="H10" s="369"/>
      <c r="I10" s="370"/>
      <c r="J10" s="369"/>
      <c r="K10" s="369"/>
      <c r="L10" s="203">
        <f>SUM(F10:K10)</f>
        <v>0</v>
      </c>
    </row>
    <row r="11" spans="1:12" s="121" customFormat="1" ht="15.75" customHeight="1" x14ac:dyDescent="0.25">
      <c r="A11" s="277">
        <v>1</v>
      </c>
      <c r="B11" s="278" t="s">
        <v>44</v>
      </c>
      <c r="C11" s="279" t="s">
        <v>45</v>
      </c>
      <c r="D11" s="280">
        <v>51103</v>
      </c>
      <c r="E11" s="371" t="s">
        <v>31</v>
      </c>
      <c r="F11" s="372"/>
      <c r="G11" s="372"/>
      <c r="H11" s="372"/>
      <c r="I11" s="373"/>
      <c r="J11" s="372"/>
      <c r="K11" s="372"/>
      <c r="L11" s="203">
        <f t="shared" ref="L11:L58" si="0">SUM(F11:K11)</f>
        <v>0</v>
      </c>
    </row>
    <row r="12" spans="1:12" s="121" customFormat="1" ht="15.75" hidden="1" customHeight="1" x14ac:dyDescent="0.25">
      <c r="A12" s="277">
        <v>1</v>
      </c>
      <c r="B12" s="278" t="s">
        <v>44</v>
      </c>
      <c r="C12" s="276" t="s">
        <v>45</v>
      </c>
      <c r="D12" s="280">
        <v>51105</v>
      </c>
      <c r="E12" s="371" t="s">
        <v>68</v>
      </c>
      <c r="F12" s="372"/>
      <c r="G12" s="372"/>
      <c r="H12" s="372"/>
      <c r="I12" s="373"/>
      <c r="J12" s="372"/>
      <c r="K12" s="372"/>
      <c r="L12" s="203">
        <f t="shared" si="0"/>
        <v>0</v>
      </c>
    </row>
    <row r="13" spans="1:12" s="121" customFormat="1" ht="15.75" hidden="1" customHeight="1" x14ac:dyDescent="0.25">
      <c r="A13" s="277">
        <v>1</v>
      </c>
      <c r="B13" s="278" t="s">
        <v>44</v>
      </c>
      <c r="C13" s="276" t="s">
        <v>45</v>
      </c>
      <c r="D13" s="280">
        <v>51201</v>
      </c>
      <c r="E13" s="371" t="s">
        <v>30</v>
      </c>
      <c r="F13" s="372"/>
      <c r="G13" s="372"/>
      <c r="H13" s="372"/>
      <c r="I13" s="373"/>
      <c r="J13" s="372"/>
      <c r="K13" s="372"/>
      <c r="L13" s="203">
        <f t="shared" si="0"/>
        <v>0</v>
      </c>
    </row>
    <row r="14" spans="1:12" s="121" customFormat="1" ht="15.75" hidden="1" customHeight="1" x14ac:dyDescent="0.25">
      <c r="A14" s="281">
        <v>1</v>
      </c>
      <c r="B14" s="282" t="s">
        <v>44</v>
      </c>
      <c r="C14" s="283" t="s">
        <v>45</v>
      </c>
      <c r="D14" s="280">
        <v>51202</v>
      </c>
      <c r="E14" s="200" t="s">
        <v>198</v>
      </c>
      <c r="F14" s="201"/>
      <c r="G14" s="201"/>
      <c r="H14" s="201"/>
      <c r="I14" s="202"/>
      <c r="J14" s="201"/>
      <c r="K14" s="201"/>
      <c r="L14" s="203">
        <f t="shared" si="0"/>
        <v>0</v>
      </c>
    </row>
    <row r="15" spans="1:12" s="121" customFormat="1" ht="15.75" hidden="1" customHeight="1" x14ac:dyDescent="0.25">
      <c r="A15" s="281">
        <v>1</v>
      </c>
      <c r="B15" s="282" t="s">
        <v>44</v>
      </c>
      <c r="C15" s="284" t="s">
        <v>45</v>
      </c>
      <c r="D15" s="280">
        <v>51401</v>
      </c>
      <c r="E15" s="200" t="s">
        <v>32</v>
      </c>
      <c r="F15" s="201"/>
      <c r="G15" s="201"/>
      <c r="H15" s="201"/>
      <c r="I15" s="202"/>
      <c r="J15" s="201"/>
      <c r="K15" s="201"/>
      <c r="L15" s="203">
        <f t="shared" si="0"/>
        <v>0</v>
      </c>
    </row>
    <row r="16" spans="1:12" s="121" customFormat="1" ht="15.75" hidden="1" customHeight="1" x14ac:dyDescent="0.25">
      <c r="A16" s="281">
        <v>1</v>
      </c>
      <c r="B16" s="282" t="s">
        <v>44</v>
      </c>
      <c r="C16" s="284" t="s">
        <v>45</v>
      </c>
      <c r="D16" s="280">
        <v>51501</v>
      </c>
      <c r="E16" s="200" t="s">
        <v>32</v>
      </c>
      <c r="F16" s="201"/>
      <c r="G16" s="201"/>
      <c r="H16" s="201"/>
      <c r="I16" s="202"/>
      <c r="J16" s="201"/>
      <c r="K16" s="201"/>
      <c r="L16" s="203">
        <f t="shared" si="0"/>
        <v>0</v>
      </c>
    </row>
    <row r="17" spans="1:12" s="121" customFormat="1" ht="15.75" hidden="1" customHeight="1" x14ac:dyDescent="0.25">
      <c r="A17" s="281">
        <v>1</v>
      </c>
      <c r="B17" s="282" t="s">
        <v>44</v>
      </c>
      <c r="C17" s="284" t="s">
        <v>45</v>
      </c>
      <c r="D17" s="280">
        <v>51601</v>
      </c>
      <c r="E17" s="200" t="s">
        <v>253</v>
      </c>
      <c r="F17" s="201"/>
      <c r="G17" s="201"/>
      <c r="H17" s="201"/>
      <c r="I17" s="202"/>
      <c r="J17" s="201"/>
      <c r="K17" s="201"/>
      <c r="L17" s="203">
        <f t="shared" si="0"/>
        <v>0</v>
      </c>
    </row>
    <row r="18" spans="1:12" s="121" customFormat="1" ht="15.75" customHeight="1" x14ac:dyDescent="0.25">
      <c r="A18" s="281">
        <v>1</v>
      </c>
      <c r="B18" s="282" t="s">
        <v>44</v>
      </c>
      <c r="C18" s="284" t="s">
        <v>45</v>
      </c>
      <c r="D18" s="280">
        <v>51901</v>
      </c>
      <c r="E18" s="200" t="s">
        <v>267</v>
      </c>
      <c r="F18" s="201"/>
      <c r="G18" s="201"/>
      <c r="H18" s="201"/>
      <c r="I18" s="202"/>
      <c r="J18" s="201"/>
      <c r="K18" s="201"/>
      <c r="L18" s="203">
        <f>SUM(F18:K18)</f>
        <v>0</v>
      </c>
    </row>
    <row r="19" spans="1:12" s="121" customFormat="1" ht="15.75" customHeight="1" x14ac:dyDescent="0.25">
      <c r="A19" s="281">
        <v>1</v>
      </c>
      <c r="B19" s="282" t="s">
        <v>44</v>
      </c>
      <c r="C19" s="284" t="s">
        <v>45</v>
      </c>
      <c r="D19" s="280">
        <v>51999</v>
      </c>
      <c r="E19" s="200" t="s">
        <v>215</v>
      </c>
      <c r="F19" s="201"/>
      <c r="G19" s="201"/>
      <c r="H19" s="201"/>
      <c r="I19" s="202"/>
      <c r="J19" s="201"/>
      <c r="K19" s="201"/>
      <c r="L19" s="203">
        <f t="shared" si="0"/>
        <v>0</v>
      </c>
    </row>
    <row r="20" spans="1:12" s="121" customFormat="1" ht="15.75" hidden="1" customHeight="1" x14ac:dyDescent="0.25">
      <c r="A20" s="281">
        <v>1</v>
      </c>
      <c r="B20" s="282" t="s">
        <v>44</v>
      </c>
      <c r="C20" s="284" t="s">
        <v>45</v>
      </c>
      <c r="D20" s="280">
        <v>54101</v>
      </c>
      <c r="E20" s="200" t="s">
        <v>33</v>
      </c>
      <c r="F20" s="201"/>
      <c r="G20" s="201"/>
      <c r="H20" s="201"/>
      <c r="I20" s="202"/>
      <c r="J20" s="201"/>
      <c r="K20" s="201"/>
      <c r="L20" s="203">
        <f t="shared" si="0"/>
        <v>0</v>
      </c>
    </row>
    <row r="21" spans="1:12" s="121" customFormat="1" ht="15.75" hidden="1" customHeight="1" x14ac:dyDescent="0.25">
      <c r="A21" s="281">
        <v>1</v>
      </c>
      <c r="B21" s="282" t="s">
        <v>44</v>
      </c>
      <c r="C21" s="284" t="s">
        <v>45</v>
      </c>
      <c r="D21" s="280">
        <v>54104</v>
      </c>
      <c r="E21" s="200" t="s">
        <v>199</v>
      </c>
      <c r="F21" s="201"/>
      <c r="G21" s="201"/>
      <c r="H21" s="201"/>
      <c r="I21" s="202"/>
      <c r="J21" s="201"/>
      <c r="K21" s="201"/>
      <c r="L21" s="203">
        <f t="shared" si="0"/>
        <v>0</v>
      </c>
    </row>
    <row r="22" spans="1:12" s="121" customFormat="1" ht="15.75" hidden="1" customHeight="1" x14ac:dyDescent="0.25">
      <c r="A22" s="281">
        <v>1</v>
      </c>
      <c r="B22" s="282" t="s">
        <v>44</v>
      </c>
      <c r="C22" s="284" t="s">
        <v>45</v>
      </c>
      <c r="D22" s="280">
        <v>54105</v>
      </c>
      <c r="E22" s="200" t="s">
        <v>34</v>
      </c>
      <c r="F22" s="201"/>
      <c r="G22" s="201"/>
      <c r="H22" s="201"/>
      <c r="I22" s="202"/>
      <c r="J22" s="201"/>
      <c r="K22" s="201"/>
      <c r="L22" s="203">
        <f t="shared" si="0"/>
        <v>0</v>
      </c>
    </row>
    <row r="23" spans="1:12" s="121" customFormat="1" ht="15.75" hidden="1" customHeight="1" x14ac:dyDescent="0.25">
      <c r="A23" s="281">
        <v>1</v>
      </c>
      <c r="B23" s="282" t="s">
        <v>44</v>
      </c>
      <c r="C23" s="284" t="s">
        <v>45</v>
      </c>
      <c r="D23" s="280">
        <v>54109</v>
      </c>
      <c r="E23" s="200" t="s">
        <v>202</v>
      </c>
      <c r="F23" s="201"/>
      <c r="G23" s="201"/>
      <c r="H23" s="201"/>
      <c r="I23" s="202"/>
      <c r="J23" s="201"/>
      <c r="K23" s="201"/>
      <c r="L23" s="203">
        <f t="shared" si="0"/>
        <v>0</v>
      </c>
    </row>
    <row r="24" spans="1:12" s="121" customFormat="1" ht="15.75" hidden="1" customHeight="1" x14ac:dyDescent="0.25">
      <c r="A24" s="281">
        <v>1</v>
      </c>
      <c r="B24" s="282" t="s">
        <v>44</v>
      </c>
      <c r="C24" s="284" t="s">
        <v>45</v>
      </c>
      <c r="D24" s="280">
        <v>54110</v>
      </c>
      <c r="E24" s="200" t="s">
        <v>35</v>
      </c>
      <c r="F24" s="201"/>
      <c r="G24" s="201"/>
      <c r="H24" s="201"/>
      <c r="I24" s="202"/>
      <c r="J24" s="201"/>
      <c r="K24" s="201"/>
      <c r="L24" s="203">
        <f t="shared" si="0"/>
        <v>0</v>
      </c>
    </row>
    <row r="25" spans="1:12" s="121" customFormat="1" ht="15.75" hidden="1" customHeight="1" x14ac:dyDescent="0.25">
      <c r="A25" s="281">
        <v>1</v>
      </c>
      <c r="B25" s="282" t="s">
        <v>44</v>
      </c>
      <c r="C25" s="284" t="s">
        <v>45</v>
      </c>
      <c r="D25" s="280">
        <v>54111</v>
      </c>
      <c r="E25" s="200" t="s">
        <v>41</v>
      </c>
      <c r="F25" s="201"/>
      <c r="G25" s="201"/>
      <c r="H25" s="201"/>
      <c r="I25" s="202"/>
      <c r="J25" s="201"/>
      <c r="K25" s="201"/>
      <c r="L25" s="203">
        <f t="shared" si="0"/>
        <v>0</v>
      </c>
    </row>
    <row r="26" spans="1:12" s="121" customFormat="1" ht="15.75" hidden="1" customHeight="1" x14ac:dyDescent="0.25">
      <c r="A26" s="281">
        <v>1</v>
      </c>
      <c r="B26" s="282" t="s">
        <v>44</v>
      </c>
      <c r="C26" s="284" t="s">
        <v>45</v>
      </c>
      <c r="D26" s="280">
        <v>54112</v>
      </c>
      <c r="E26" s="200" t="s">
        <v>40</v>
      </c>
      <c r="F26" s="201"/>
      <c r="G26" s="201"/>
      <c r="H26" s="201"/>
      <c r="I26" s="202"/>
      <c r="J26" s="201"/>
      <c r="K26" s="201"/>
      <c r="L26" s="203">
        <f t="shared" si="0"/>
        <v>0</v>
      </c>
    </row>
    <row r="27" spans="1:12" s="121" customFormat="1" ht="15.75" hidden="1" customHeight="1" x14ac:dyDescent="0.25">
      <c r="A27" s="281">
        <v>1</v>
      </c>
      <c r="B27" s="282" t="s">
        <v>44</v>
      </c>
      <c r="C27" s="284" t="s">
        <v>45</v>
      </c>
      <c r="D27" s="280">
        <v>54114</v>
      </c>
      <c r="E27" s="200" t="s">
        <v>36</v>
      </c>
      <c r="F27" s="201"/>
      <c r="G27" s="201"/>
      <c r="H27" s="201"/>
      <c r="I27" s="201"/>
      <c r="J27" s="201"/>
      <c r="K27" s="201"/>
      <c r="L27" s="203">
        <f t="shared" si="0"/>
        <v>0</v>
      </c>
    </row>
    <row r="28" spans="1:12" s="121" customFormat="1" ht="15.75" hidden="1" customHeight="1" x14ac:dyDescent="0.25">
      <c r="A28" s="281">
        <v>1</v>
      </c>
      <c r="B28" s="282" t="s">
        <v>44</v>
      </c>
      <c r="C28" s="284" t="s">
        <v>45</v>
      </c>
      <c r="D28" s="280">
        <v>54115</v>
      </c>
      <c r="E28" s="200" t="s">
        <v>73</v>
      </c>
      <c r="F28" s="201"/>
      <c r="G28" s="201"/>
      <c r="H28" s="201"/>
      <c r="I28" s="202"/>
      <c r="J28" s="201"/>
      <c r="K28" s="201"/>
      <c r="L28" s="203">
        <f t="shared" si="0"/>
        <v>0</v>
      </c>
    </row>
    <row r="29" spans="1:12" s="121" customFormat="1" ht="15.75" hidden="1" customHeight="1" x14ac:dyDescent="0.25">
      <c r="A29" s="281">
        <v>1</v>
      </c>
      <c r="B29" s="282" t="s">
        <v>44</v>
      </c>
      <c r="C29" s="284" t="s">
        <v>45</v>
      </c>
      <c r="D29" s="280">
        <v>54118</v>
      </c>
      <c r="E29" s="200" t="s">
        <v>256</v>
      </c>
      <c r="F29" s="201"/>
      <c r="G29" s="201"/>
      <c r="H29" s="201"/>
      <c r="I29" s="201"/>
      <c r="J29" s="201"/>
      <c r="K29" s="201"/>
      <c r="L29" s="203">
        <f t="shared" si="0"/>
        <v>0</v>
      </c>
    </row>
    <row r="30" spans="1:12" s="121" customFormat="1" ht="15.75" hidden="1" customHeight="1" x14ac:dyDescent="0.25">
      <c r="A30" s="281">
        <v>1</v>
      </c>
      <c r="B30" s="282" t="s">
        <v>44</v>
      </c>
      <c r="C30" s="284" t="s">
        <v>45</v>
      </c>
      <c r="D30" s="280">
        <v>54119</v>
      </c>
      <c r="E30" s="200" t="s">
        <v>97</v>
      </c>
      <c r="F30" s="201"/>
      <c r="G30" s="201"/>
      <c r="H30" s="201"/>
      <c r="I30" s="201"/>
      <c r="J30" s="201"/>
      <c r="K30" s="201"/>
      <c r="L30" s="203">
        <f t="shared" si="0"/>
        <v>0</v>
      </c>
    </row>
    <row r="31" spans="1:12" s="121" customFormat="1" ht="15.75" hidden="1" customHeight="1" x14ac:dyDescent="0.25">
      <c r="A31" s="281">
        <v>1</v>
      </c>
      <c r="B31" s="282" t="s">
        <v>44</v>
      </c>
      <c r="C31" s="284" t="s">
        <v>45</v>
      </c>
      <c r="D31" s="280">
        <v>54121</v>
      </c>
      <c r="E31" s="200" t="s">
        <v>76</v>
      </c>
      <c r="F31" s="201"/>
      <c r="G31" s="201"/>
      <c r="H31" s="201"/>
      <c r="I31" s="202"/>
      <c r="J31" s="201"/>
      <c r="K31" s="201"/>
      <c r="L31" s="203">
        <f t="shared" si="0"/>
        <v>0</v>
      </c>
    </row>
    <row r="32" spans="1:12" s="121" customFormat="1" ht="15.75" customHeight="1" x14ac:dyDescent="0.25">
      <c r="A32" s="281">
        <v>1</v>
      </c>
      <c r="B32" s="282" t="s">
        <v>44</v>
      </c>
      <c r="C32" s="284" t="s">
        <v>45</v>
      </c>
      <c r="D32" s="280">
        <v>54199</v>
      </c>
      <c r="E32" s="200" t="s">
        <v>261</v>
      </c>
      <c r="F32" s="201"/>
      <c r="G32" s="201"/>
      <c r="H32" s="201"/>
      <c r="I32" s="201"/>
      <c r="J32" s="201"/>
      <c r="K32" s="201"/>
      <c r="L32" s="203">
        <f t="shared" si="0"/>
        <v>0</v>
      </c>
    </row>
    <row r="33" spans="1:12" s="121" customFormat="1" ht="15.75" customHeight="1" x14ac:dyDescent="0.25">
      <c r="A33" s="281">
        <v>1</v>
      </c>
      <c r="B33" s="282" t="s">
        <v>44</v>
      </c>
      <c r="C33" s="284" t="s">
        <v>45</v>
      </c>
      <c r="D33" s="280">
        <v>54201</v>
      </c>
      <c r="E33" s="200" t="s">
        <v>37</v>
      </c>
      <c r="F33" s="201"/>
      <c r="G33" s="201"/>
      <c r="H33" s="201"/>
      <c r="I33" s="202"/>
      <c r="J33" s="201"/>
      <c r="K33" s="201"/>
      <c r="L33" s="203">
        <f t="shared" si="0"/>
        <v>0</v>
      </c>
    </row>
    <row r="34" spans="1:12" s="121" customFormat="1" ht="15.75" customHeight="1" x14ac:dyDescent="0.25">
      <c r="A34" s="281">
        <v>1</v>
      </c>
      <c r="B34" s="282" t="s">
        <v>44</v>
      </c>
      <c r="C34" s="284" t="s">
        <v>45</v>
      </c>
      <c r="D34" s="280">
        <v>54202</v>
      </c>
      <c r="E34" s="200" t="s">
        <v>38</v>
      </c>
      <c r="F34" s="201"/>
      <c r="G34" s="201"/>
      <c r="H34" s="201"/>
      <c r="I34" s="202"/>
      <c r="J34" s="201"/>
      <c r="K34" s="201"/>
      <c r="L34" s="203">
        <f t="shared" si="0"/>
        <v>0</v>
      </c>
    </row>
    <row r="35" spans="1:12" s="121" customFormat="1" ht="15.75" customHeight="1" x14ac:dyDescent="0.25">
      <c r="A35" s="281">
        <v>1</v>
      </c>
      <c r="B35" s="282" t="s">
        <v>44</v>
      </c>
      <c r="C35" s="284" t="s">
        <v>45</v>
      </c>
      <c r="D35" s="280">
        <v>54203</v>
      </c>
      <c r="E35" s="200" t="s">
        <v>39</v>
      </c>
      <c r="F35" s="201"/>
      <c r="G35" s="201"/>
      <c r="H35" s="201"/>
      <c r="I35" s="202"/>
      <c r="J35" s="201"/>
      <c r="K35" s="201"/>
      <c r="L35" s="203">
        <f t="shared" si="0"/>
        <v>0</v>
      </c>
    </row>
    <row r="36" spans="1:12" s="121" customFormat="1" ht="15.75" customHeight="1" x14ac:dyDescent="0.25">
      <c r="A36" s="281">
        <v>1</v>
      </c>
      <c r="B36" s="282" t="s">
        <v>44</v>
      </c>
      <c r="C36" s="284" t="s">
        <v>45</v>
      </c>
      <c r="D36" s="280">
        <v>54205</v>
      </c>
      <c r="E36" s="200" t="s">
        <v>18</v>
      </c>
      <c r="F36" s="201"/>
      <c r="G36" s="201"/>
      <c r="H36" s="201"/>
      <c r="I36" s="202"/>
      <c r="J36" s="201"/>
      <c r="K36" s="201"/>
      <c r="L36" s="203">
        <f t="shared" si="0"/>
        <v>0</v>
      </c>
    </row>
    <row r="37" spans="1:12" s="121" customFormat="1" ht="15.75" customHeight="1" x14ac:dyDescent="0.25">
      <c r="A37" s="281">
        <v>1</v>
      </c>
      <c r="B37" s="282" t="s">
        <v>44</v>
      </c>
      <c r="C37" s="284" t="s">
        <v>45</v>
      </c>
      <c r="D37" s="280">
        <v>54301</v>
      </c>
      <c r="E37" s="200" t="s">
        <v>259</v>
      </c>
      <c r="F37" s="201"/>
      <c r="G37" s="201"/>
      <c r="H37" s="201"/>
      <c r="I37" s="201"/>
      <c r="J37" s="201"/>
      <c r="K37" s="201"/>
      <c r="L37" s="203">
        <f t="shared" si="0"/>
        <v>0</v>
      </c>
    </row>
    <row r="38" spans="1:12" s="121" customFormat="1" ht="15.75" customHeight="1" x14ac:dyDescent="0.25">
      <c r="A38" s="281">
        <v>1</v>
      </c>
      <c r="B38" s="282" t="s">
        <v>44</v>
      </c>
      <c r="C38" s="284" t="s">
        <v>45</v>
      </c>
      <c r="D38" s="280">
        <v>54302</v>
      </c>
      <c r="E38" s="200" t="s">
        <v>258</v>
      </c>
      <c r="F38" s="201"/>
      <c r="G38" s="201"/>
      <c r="H38" s="201"/>
      <c r="I38" s="202"/>
      <c r="J38" s="201"/>
      <c r="K38" s="201"/>
      <c r="L38" s="203">
        <f t="shared" si="0"/>
        <v>0</v>
      </c>
    </row>
    <row r="39" spans="1:12" s="121" customFormat="1" ht="15.75" customHeight="1" x14ac:dyDescent="0.25">
      <c r="A39" s="281">
        <v>1</v>
      </c>
      <c r="B39" s="282" t="s">
        <v>44</v>
      </c>
      <c r="C39" s="284" t="s">
        <v>45</v>
      </c>
      <c r="D39" s="280">
        <v>54303</v>
      </c>
      <c r="E39" s="200" t="s">
        <v>257</v>
      </c>
      <c r="F39" s="201"/>
      <c r="G39" s="201"/>
      <c r="H39" s="201"/>
      <c r="I39" s="201"/>
      <c r="J39" s="201"/>
      <c r="K39" s="201"/>
      <c r="L39" s="203">
        <f t="shared" si="0"/>
        <v>0</v>
      </c>
    </row>
    <row r="40" spans="1:12" s="121" customFormat="1" ht="15" customHeight="1" x14ac:dyDescent="0.25">
      <c r="A40" s="281">
        <v>1</v>
      </c>
      <c r="B40" s="282" t="s">
        <v>44</v>
      </c>
      <c r="C40" s="284" t="s">
        <v>45</v>
      </c>
      <c r="D40" s="280">
        <v>54304</v>
      </c>
      <c r="E40" s="200" t="s">
        <v>82</v>
      </c>
      <c r="F40" s="201"/>
      <c r="G40" s="201"/>
      <c r="H40" s="201"/>
      <c r="I40" s="202"/>
      <c r="J40" s="201"/>
      <c r="K40" s="201"/>
      <c r="L40" s="203">
        <f t="shared" si="0"/>
        <v>0</v>
      </c>
    </row>
    <row r="41" spans="1:12" s="121" customFormat="1" ht="15.75" hidden="1" customHeight="1" x14ac:dyDescent="0.25">
      <c r="A41" s="281">
        <v>1</v>
      </c>
      <c r="B41" s="282" t="s">
        <v>44</v>
      </c>
      <c r="C41" s="284" t="s">
        <v>45</v>
      </c>
      <c r="D41" s="280">
        <v>54310</v>
      </c>
      <c r="E41" s="200" t="s">
        <v>210</v>
      </c>
      <c r="F41" s="201"/>
      <c r="G41" s="201"/>
      <c r="H41" s="201"/>
      <c r="I41" s="202"/>
      <c r="J41" s="201"/>
      <c r="K41" s="201"/>
      <c r="L41" s="203">
        <f t="shared" si="0"/>
        <v>0</v>
      </c>
    </row>
    <row r="42" spans="1:12" s="121" customFormat="1" ht="15.75" hidden="1" customHeight="1" x14ac:dyDescent="0.25">
      <c r="A42" s="281">
        <v>1</v>
      </c>
      <c r="B42" s="282" t="s">
        <v>44</v>
      </c>
      <c r="C42" s="284" t="s">
        <v>45</v>
      </c>
      <c r="D42" s="280">
        <v>54314</v>
      </c>
      <c r="E42" s="200" t="s">
        <v>77</v>
      </c>
      <c r="F42" s="201"/>
      <c r="G42" s="201"/>
      <c r="H42" s="201"/>
      <c r="I42" s="202"/>
      <c r="J42" s="201"/>
      <c r="K42" s="201"/>
      <c r="L42" s="203">
        <f t="shared" si="0"/>
        <v>0</v>
      </c>
    </row>
    <row r="43" spans="1:12" s="121" customFormat="1" ht="15.75" hidden="1" customHeight="1" x14ac:dyDescent="0.25">
      <c r="A43" s="281">
        <v>1</v>
      </c>
      <c r="B43" s="282" t="s">
        <v>44</v>
      </c>
      <c r="C43" s="284" t="s">
        <v>45</v>
      </c>
      <c r="D43" s="280">
        <v>54399</v>
      </c>
      <c r="E43" s="200" t="s">
        <v>360</v>
      </c>
      <c r="F43" s="201"/>
      <c r="G43" s="201"/>
      <c r="H43" s="201"/>
      <c r="I43" s="201"/>
      <c r="J43" s="201"/>
      <c r="K43" s="201"/>
      <c r="L43" s="203">
        <f t="shared" si="0"/>
        <v>0</v>
      </c>
    </row>
    <row r="44" spans="1:12" s="121" customFormat="1" ht="15.75" hidden="1" customHeight="1" x14ac:dyDescent="0.25">
      <c r="A44" s="281">
        <v>1</v>
      </c>
      <c r="B44" s="282" t="s">
        <v>44</v>
      </c>
      <c r="C44" s="284" t="s">
        <v>45</v>
      </c>
      <c r="D44" s="280">
        <v>54401</v>
      </c>
      <c r="E44" s="200" t="s">
        <v>260</v>
      </c>
      <c r="F44" s="201"/>
      <c r="G44" s="201"/>
      <c r="H44" s="201"/>
      <c r="I44" s="202"/>
      <c r="J44" s="201"/>
      <c r="K44" s="201"/>
      <c r="L44" s="203">
        <f t="shared" si="0"/>
        <v>0</v>
      </c>
    </row>
    <row r="45" spans="1:12" s="121" customFormat="1" ht="15.75" hidden="1" customHeight="1" x14ac:dyDescent="0.25">
      <c r="A45" s="281">
        <v>1</v>
      </c>
      <c r="B45" s="282" t="s">
        <v>44</v>
      </c>
      <c r="C45" s="284" t="s">
        <v>45</v>
      </c>
      <c r="D45" s="280">
        <v>54403</v>
      </c>
      <c r="E45" s="200" t="s">
        <v>254</v>
      </c>
      <c r="F45" s="201"/>
      <c r="G45" s="201"/>
      <c r="H45" s="201"/>
      <c r="I45" s="202"/>
      <c r="J45" s="201"/>
      <c r="K45" s="201"/>
      <c r="L45" s="203">
        <f t="shared" si="0"/>
        <v>0</v>
      </c>
    </row>
    <row r="46" spans="1:12" s="121" customFormat="1" ht="15.75" hidden="1" customHeight="1" x14ac:dyDescent="0.25">
      <c r="A46" s="281">
        <v>1</v>
      </c>
      <c r="B46" s="282" t="s">
        <v>44</v>
      </c>
      <c r="C46" s="284" t="s">
        <v>45</v>
      </c>
      <c r="D46" s="280">
        <v>54503</v>
      </c>
      <c r="E46" s="200" t="s">
        <v>72</v>
      </c>
      <c r="F46" s="201"/>
      <c r="G46" s="201"/>
      <c r="H46" s="201"/>
      <c r="I46" s="202"/>
      <c r="J46" s="201"/>
      <c r="K46" s="201"/>
      <c r="L46" s="203">
        <f t="shared" si="0"/>
        <v>0</v>
      </c>
    </row>
    <row r="47" spans="1:12" s="121" customFormat="1" ht="15.75" hidden="1" customHeight="1" x14ac:dyDescent="0.25">
      <c r="A47" s="281">
        <v>1</v>
      </c>
      <c r="B47" s="282" t="s">
        <v>44</v>
      </c>
      <c r="C47" s="284" t="s">
        <v>45</v>
      </c>
      <c r="D47" s="280">
        <v>54504</v>
      </c>
      <c r="E47" s="200" t="s">
        <v>78</v>
      </c>
      <c r="F47" s="201"/>
      <c r="G47" s="201"/>
      <c r="H47" s="201"/>
      <c r="I47" s="202"/>
      <c r="J47" s="201"/>
      <c r="K47" s="201"/>
      <c r="L47" s="203">
        <f t="shared" si="0"/>
        <v>0</v>
      </c>
    </row>
    <row r="48" spans="1:12" s="121" customFormat="1" ht="15.75" hidden="1" customHeight="1" x14ac:dyDescent="0.25">
      <c r="A48" s="281">
        <v>1</v>
      </c>
      <c r="B48" s="282" t="s">
        <v>44</v>
      </c>
      <c r="C48" s="284" t="s">
        <v>45</v>
      </c>
      <c r="D48" s="280">
        <v>55508</v>
      </c>
      <c r="E48" s="200" t="s">
        <v>79</v>
      </c>
      <c r="F48" s="201"/>
      <c r="G48" s="201"/>
      <c r="H48" s="201"/>
      <c r="I48" s="202"/>
      <c r="J48" s="201"/>
      <c r="K48" s="201"/>
      <c r="L48" s="203">
        <f t="shared" si="0"/>
        <v>0</v>
      </c>
    </row>
    <row r="49" spans="1:12" s="121" customFormat="1" ht="15.75" hidden="1" customHeight="1" x14ac:dyDescent="0.25">
      <c r="A49" s="281">
        <v>1</v>
      </c>
      <c r="B49" s="282" t="s">
        <v>44</v>
      </c>
      <c r="C49" s="284" t="s">
        <v>45</v>
      </c>
      <c r="D49" s="280">
        <v>55601</v>
      </c>
      <c r="E49" s="200" t="s">
        <v>100</v>
      </c>
      <c r="F49" s="201"/>
      <c r="G49" s="201"/>
      <c r="H49" s="201"/>
      <c r="I49" s="202"/>
      <c r="J49" s="201"/>
      <c r="K49" s="201"/>
      <c r="L49" s="203">
        <f t="shared" si="0"/>
        <v>0</v>
      </c>
    </row>
    <row r="50" spans="1:12" s="121" customFormat="1" ht="15.75" hidden="1" customHeight="1" x14ac:dyDescent="0.25">
      <c r="A50" s="281">
        <v>1</v>
      </c>
      <c r="B50" s="282" t="s">
        <v>44</v>
      </c>
      <c r="C50" s="284" t="s">
        <v>45</v>
      </c>
      <c r="D50" s="280">
        <v>55603</v>
      </c>
      <c r="E50" s="200" t="s">
        <v>80</v>
      </c>
      <c r="F50" s="201"/>
      <c r="G50" s="201"/>
      <c r="H50" s="201"/>
      <c r="I50" s="202"/>
      <c r="J50" s="201"/>
      <c r="K50" s="201"/>
      <c r="L50" s="203">
        <f t="shared" si="0"/>
        <v>0</v>
      </c>
    </row>
    <row r="51" spans="1:12" s="121" customFormat="1" ht="15.75" hidden="1" customHeight="1" x14ac:dyDescent="0.25">
      <c r="A51" s="281">
        <v>1</v>
      </c>
      <c r="B51" s="282" t="s">
        <v>44</v>
      </c>
      <c r="C51" s="284" t="s">
        <v>45</v>
      </c>
      <c r="D51" s="280">
        <v>55703</v>
      </c>
      <c r="E51" s="200" t="s">
        <v>81</v>
      </c>
      <c r="F51" s="201"/>
      <c r="G51" s="201"/>
      <c r="H51" s="201"/>
      <c r="I51" s="202"/>
      <c r="J51" s="201"/>
      <c r="K51" s="201"/>
      <c r="L51" s="203">
        <f t="shared" si="0"/>
        <v>0</v>
      </c>
    </row>
    <row r="52" spans="1:12" s="121" customFormat="1" ht="15.75" hidden="1" customHeight="1" x14ac:dyDescent="0.25">
      <c r="A52" s="281">
        <v>1</v>
      </c>
      <c r="B52" s="282" t="s">
        <v>44</v>
      </c>
      <c r="C52" s="284" t="s">
        <v>45</v>
      </c>
      <c r="D52" s="280">
        <v>55799</v>
      </c>
      <c r="E52" s="200" t="s">
        <v>262</v>
      </c>
      <c r="F52" s="201"/>
      <c r="G52" s="201"/>
      <c r="H52" s="201"/>
      <c r="I52" s="202"/>
      <c r="J52" s="201"/>
      <c r="K52" s="201"/>
      <c r="L52" s="203">
        <f t="shared" si="0"/>
        <v>0</v>
      </c>
    </row>
    <row r="53" spans="1:12" s="121" customFormat="1" ht="15.75" hidden="1" customHeight="1" x14ac:dyDescent="0.25">
      <c r="A53" s="281">
        <v>1</v>
      </c>
      <c r="B53" s="282" t="s">
        <v>44</v>
      </c>
      <c r="C53" s="284" t="s">
        <v>45</v>
      </c>
      <c r="D53" s="280">
        <v>56201</v>
      </c>
      <c r="E53" s="200" t="s">
        <v>400</v>
      </c>
      <c r="F53" s="201"/>
      <c r="G53" s="201"/>
      <c r="H53" s="201"/>
      <c r="I53" s="202"/>
      <c r="J53" s="201"/>
      <c r="K53" s="201"/>
      <c r="L53" s="203">
        <f t="shared" si="0"/>
        <v>0</v>
      </c>
    </row>
    <row r="54" spans="1:12" s="121" customFormat="1" ht="15.75" hidden="1" customHeight="1" x14ac:dyDescent="0.25">
      <c r="A54" s="281">
        <v>1</v>
      </c>
      <c r="B54" s="282" t="s">
        <v>44</v>
      </c>
      <c r="C54" s="284" t="s">
        <v>45</v>
      </c>
      <c r="D54" s="280">
        <v>56303</v>
      </c>
      <c r="E54" s="200" t="s">
        <v>331</v>
      </c>
      <c r="F54" s="201"/>
      <c r="G54" s="201"/>
      <c r="H54" s="201"/>
      <c r="I54" s="202"/>
      <c r="J54" s="201"/>
      <c r="K54" s="201"/>
      <c r="L54" s="203">
        <f t="shared" si="0"/>
        <v>0</v>
      </c>
    </row>
    <row r="55" spans="1:12" s="121" customFormat="1" ht="15.75" hidden="1" customHeight="1" x14ac:dyDescent="0.25">
      <c r="A55" s="281">
        <v>1</v>
      </c>
      <c r="B55" s="282" t="s">
        <v>44</v>
      </c>
      <c r="C55" s="284" t="s">
        <v>45</v>
      </c>
      <c r="D55" s="280">
        <v>56304</v>
      </c>
      <c r="E55" s="200" t="s">
        <v>255</v>
      </c>
      <c r="F55" s="201"/>
      <c r="G55" s="201"/>
      <c r="H55" s="201"/>
      <c r="I55" s="202"/>
      <c r="J55" s="201"/>
      <c r="K55" s="201"/>
      <c r="L55" s="203">
        <f t="shared" si="0"/>
        <v>0</v>
      </c>
    </row>
    <row r="56" spans="1:12" s="121" customFormat="1" ht="15.75" hidden="1" customHeight="1" x14ac:dyDescent="0.25">
      <c r="A56" s="285">
        <v>1</v>
      </c>
      <c r="B56" s="286" t="s">
        <v>44</v>
      </c>
      <c r="C56" s="287" t="s">
        <v>45</v>
      </c>
      <c r="D56" s="374">
        <v>61101</v>
      </c>
      <c r="E56" s="288" t="s">
        <v>214</v>
      </c>
      <c r="F56" s="206"/>
      <c r="G56" s="206"/>
      <c r="H56" s="206"/>
      <c r="I56" s="375"/>
      <c r="J56" s="206"/>
      <c r="K56" s="206"/>
      <c r="L56" s="203">
        <f t="shared" si="0"/>
        <v>0</v>
      </c>
    </row>
    <row r="57" spans="1:12" s="121" customFormat="1" ht="15.75" hidden="1" customHeight="1" x14ac:dyDescent="0.25">
      <c r="A57" s="285">
        <v>1</v>
      </c>
      <c r="B57" s="286" t="s">
        <v>44</v>
      </c>
      <c r="C57" s="287" t="s">
        <v>45</v>
      </c>
      <c r="D57" s="374">
        <v>61104</v>
      </c>
      <c r="E57" s="288" t="s">
        <v>332</v>
      </c>
      <c r="F57" s="206"/>
      <c r="G57" s="206"/>
      <c r="H57" s="206"/>
      <c r="I57" s="375"/>
      <c r="J57" s="206"/>
      <c r="K57" s="206"/>
      <c r="L57" s="203">
        <f t="shared" si="0"/>
        <v>0</v>
      </c>
    </row>
    <row r="58" spans="1:12" s="121" customFormat="1" ht="15.75" customHeight="1" x14ac:dyDescent="0.25">
      <c r="A58" s="285">
        <v>2</v>
      </c>
      <c r="B58" s="286" t="s">
        <v>44</v>
      </c>
      <c r="C58" s="287" t="s">
        <v>45</v>
      </c>
      <c r="D58" s="461">
        <v>61199</v>
      </c>
      <c r="E58" s="288" t="s">
        <v>550</v>
      </c>
      <c r="F58" s="206"/>
      <c r="G58" s="206"/>
      <c r="H58" s="206"/>
      <c r="I58" s="206"/>
      <c r="J58" s="206"/>
      <c r="K58" s="206"/>
      <c r="L58" s="203">
        <f t="shared" si="0"/>
        <v>0</v>
      </c>
    </row>
    <row r="59" spans="1:12" s="121" customFormat="1" ht="15.75" customHeight="1" thickBot="1" x14ac:dyDescent="0.3">
      <c r="A59" s="285">
        <v>1</v>
      </c>
      <c r="B59" s="286" t="s">
        <v>44</v>
      </c>
      <c r="C59" s="287" t="s">
        <v>45</v>
      </c>
      <c r="D59" s="374" t="s">
        <v>502</v>
      </c>
      <c r="E59" s="288" t="s">
        <v>551</v>
      </c>
      <c r="F59" s="206">
        <v>6.95</v>
      </c>
      <c r="G59" s="206"/>
      <c r="H59" s="206"/>
      <c r="I59" s="289"/>
      <c r="J59" s="206"/>
      <c r="K59" s="206"/>
      <c r="L59" s="503">
        <f>F59</f>
        <v>6.95</v>
      </c>
    </row>
    <row r="60" spans="1:12" ht="30" customHeight="1" thickBot="1" x14ac:dyDescent="0.3">
      <c r="A60" s="611" t="s">
        <v>328</v>
      </c>
      <c r="B60" s="612"/>
      <c r="C60" s="612"/>
      <c r="D60" s="612"/>
      <c r="E60" s="613"/>
      <c r="F60" s="290">
        <f t="shared" ref="F60:L60" si="1">SUM(F10:F59)</f>
        <v>6.95</v>
      </c>
      <c r="G60" s="502">
        <f t="shared" si="1"/>
        <v>0</v>
      </c>
      <c r="H60" s="502">
        <f t="shared" si="1"/>
        <v>0</v>
      </c>
      <c r="I60" s="502">
        <f t="shared" si="1"/>
        <v>0</v>
      </c>
      <c r="J60" s="502">
        <f t="shared" si="1"/>
        <v>0</v>
      </c>
      <c r="K60" s="502">
        <f t="shared" si="1"/>
        <v>0</v>
      </c>
      <c r="L60" s="501">
        <f t="shared" si="1"/>
        <v>6.95</v>
      </c>
    </row>
    <row r="62" spans="1:12" x14ac:dyDescent="0.25">
      <c r="E62" s="485"/>
      <c r="F62" s="486"/>
      <c r="G62" s="486"/>
      <c r="H62" s="486"/>
      <c r="I62" s="486"/>
      <c r="J62" s="486"/>
      <c r="K62" s="486"/>
      <c r="L62" s="486"/>
    </row>
    <row r="63" spans="1:12" x14ac:dyDescent="0.25">
      <c r="L63" s="107"/>
    </row>
    <row r="64" spans="1:12" x14ac:dyDescent="0.25">
      <c r="L64" s="551"/>
    </row>
    <row r="65" spans="12:12" x14ac:dyDescent="0.25">
      <c r="L65" s="107"/>
    </row>
    <row r="66" spans="12:12" x14ac:dyDescent="0.25">
      <c r="L66" s="107"/>
    </row>
    <row r="67" spans="12:12" x14ac:dyDescent="0.25">
      <c r="L67" s="107"/>
    </row>
    <row r="68" spans="12:12" x14ac:dyDescent="0.25">
      <c r="L68" s="107"/>
    </row>
    <row r="69" spans="12:12" x14ac:dyDescent="0.25">
      <c r="L69" s="107"/>
    </row>
    <row r="70" spans="12:12" x14ac:dyDescent="0.25">
      <c r="L70" s="107"/>
    </row>
    <row r="71" spans="12:12" x14ac:dyDescent="0.25">
      <c r="L71" s="107"/>
    </row>
    <row r="74" spans="12:12" x14ac:dyDescent="0.25">
      <c r="L74" s="141"/>
    </row>
  </sheetData>
  <sortState ref="D11:E50">
    <sortCondition ref="D10"/>
  </sortState>
  <mergeCells count="17">
    <mergeCell ref="A1:L1"/>
    <mergeCell ref="A5:L5"/>
    <mergeCell ref="A3:L3"/>
    <mergeCell ref="A4:L4"/>
    <mergeCell ref="L8:L9"/>
    <mergeCell ref="A2:L2"/>
    <mergeCell ref="A6:L6"/>
    <mergeCell ref="F8:F9"/>
    <mergeCell ref="G8:G9"/>
    <mergeCell ref="I8:I9"/>
    <mergeCell ref="J8:J9"/>
    <mergeCell ref="K8:K9"/>
    <mergeCell ref="H8:H9"/>
    <mergeCell ref="A60:E60"/>
    <mergeCell ref="A7:L7"/>
    <mergeCell ref="A8:D8"/>
    <mergeCell ref="E8:E9"/>
  </mergeCells>
  <phoneticPr fontId="2" type="noConversion"/>
  <printOptions horizontalCentered="1"/>
  <pageMargins left="0.19685039370078741" right="0.19685039370078741" top="0.78740157480314965" bottom="0.47244094488188981" header="0" footer="0"/>
  <pageSetup scale="80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83"/>
  <sheetViews>
    <sheetView showGridLines="0" zoomScale="120" zoomScaleNormal="120" zoomScaleSheetLayoutView="120" workbookViewId="0">
      <selection activeCell="H67" sqref="H67"/>
    </sheetView>
  </sheetViews>
  <sheetFormatPr baseColWidth="10" defaultColWidth="11.44140625" defaultRowHeight="13.2" x14ac:dyDescent="0.25"/>
  <cols>
    <col min="1" max="2" width="4.5546875" style="24" customWidth="1"/>
    <col min="3" max="3" width="6.109375" style="24" customWidth="1"/>
    <col min="4" max="4" width="10.33203125" style="24" customWidth="1"/>
    <col min="5" max="5" width="45.88671875" style="19" customWidth="1"/>
    <col min="6" max="6" width="17" style="19" customWidth="1"/>
    <col min="7" max="7" width="15.6640625" style="19" customWidth="1"/>
    <col min="8" max="8" width="16" style="19" customWidth="1"/>
    <col min="9" max="9" width="16.33203125" style="4" customWidth="1"/>
    <col min="10" max="16384" width="11.44140625" style="21"/>
  </cols>
  <sheetData>
    <row r="1" spans="1:9" ht="17.399999999999999" x14ac:dyDescent="0.25">
      <c r="A1" s="586" t="s">
        <v>376</v>
      </c>
      <c r="B1" s="586"/>
      <c r="C1" s="586"/>
      <c r="D1" s="586"/>
      <c r="E1" s="586"/>
      <c r="F1" s="586"/>
      <c r="G1" s="586"/>
      <c r="H1" s="586"/>
      <c r="I1" s="586"/>
    </row>
    <row r="2" spans="1:9" ht="17.399999999999999" x14ac:dyDescent="0.25">
      <c r="A2" s="586" t="s">
        <v>375</v>
      </c>
      <c r="B2" s="586"/>
      <c r="C2" s="586"/>
      <c r="D2" s="586"/>
      <c r="E2" s="586"/>
      <c r="F2" s="586"/>
      <c r="G2" s="586"/>
      <c r="H2" s="586"/>
      <c r="I2" s="586"/>
    </row>
    <row r="3" spans="1:9" ht="15" x14ac:dyDescent="0.25">
      <c r="A3" s="605" t="s">
        <v>217</v>
      </c>
      <c r="B3" s="605"/>
      <c r="C3" s="605"/>
      <c r="D3" s="605"/>
      <c r="E3" s="605"/>
      <c r="F3" s="605"/>
      <c r="G3" s="605"/>
      <c r="H3" s="605"/>
      <c r="I3" s="605"/>
    </row>
    <row r="4" spans="1:9" ht="15" x14ac:dyDescent="0.25">
      <c r="A4" s="605" t="s">
        <v>524</v>
      </c>
      <c r="B4" s="605"/>
      <c r="C4" s="605"/>
      <c r="D4" s="605"/>
      <c r="E4" s="605"/>
      <c r="F4" s="605"/>
      <c r="G4" s="605"/>
      <c r="H4" s="605"/>
      <c r="I4" s="605"/>
    </row>
    <row r="5" spans="1:9" ht="15" x14ac:dyDescent="0.25">
      <c r="A5" s="625" t="s">
        <v>6</v>
      </c>
      <c r="B5" s="625"/>
      <c r="C5" s="625"/>
      <c r="D5" s="625"/>
      <c r="E5" s="625"/>
      <c r="F5" s="625"/>
      <c r="G5" s="625"/>
      <c r="H5" s="625"/>
      <c r="I5" s="625"/>
    </row>
    <row r="6" spans="1:9" ht="15" x14ac:dyDescent="0.25">
      <c r="A6" s="627" t="s">
        <v>218</v>
      </c>
      <c r="B6" s="627"/>
      <c r="C6" s="627"/>
      <c r="D6" s="627"/>
      <c r="E6" s="627"/>
      <c r="F6" s="627"/>
      <c r="G6" s="627"/>
      <c r="H6" s="627"/>
      <c r="I6" s="627"/>
    </row>
    <row r="7" spans="1:9" ht="15.6" thickBot="1" x14ac:dyDescent="0.3">
      <c r="A7" s="628" t="s">
        <v>574</v>
      </c>
      <c r="B7" s="628"/>
      <c r="C7" s="628"/>
      <c r="D7" s="628"/>
      <c r="E7" s="628"/>
      <c r="F7" s="628"/>
      <c r="G7" s="628"/>
      <c r="H7" s="628"/>
      <c r="I7" s="628"/>
    </row>
    <row r="8" spans="1:9" ht="14.4" thickBot="1" x14ac:dyDescent="0.3">
      <c r="A8" s="629" t="s">
        <v>412</v>
      </c>
      <c r="B8" s="630"/>
      <c r="C8" s="630"/>
      <c r="D8" s="630"/>
      <c r="E8" s="631" t="s">
        <v>170</v>
      </c>
      <c r="F8" s="633" t="s">
        <v>575</v>
      </c>
      <c r="G8" s="633" t="s">
        <v>592</v>
      </c>
      <c r="H8" s="633" t="s">
        <v>573</v>
      </c>
      <c r="I8" s="633" t="s">
        <v>514</v>
      </c>
    </row>
    <row r="9" spans="1:9" ht="118.5" customHeight="1" thickBot="1" x14ac:dyDescent="0.3">
      <c r="A9" s="204" t="s">
        <v>373</v>
      </c>
      <c r="B9" s="204" t="s">
        <v>164</v>
      </c>
      <c r="C9" s="204" t="s">
        <v>374</v>
      </c>
      <c r="D9" s="205" t="s">
        <v>111</v>
      </c>
      <c r="E9" s="632"/>
      <c r="F9" s="634"/>
      <c r="G9" s="634"/>
      <c r="H9" s="634"/>
      <c r="I9" s="634"/>
    </row>
    <row r="10" spans="1:9" s="121" customFormat="1" ht="15.75" customHeight="1" x14ac:dyDescent="0.25">
      <c r="A10" s="291"/>
      <c r="B10" s="292" t="s">
        <v>44</v>
      </c>
      <c r="C10" s="292" t="s">
        <v>47</v>
      </c>
      <c r="D10" s="293">
        <v>51101</v>
      </c>
      <c r="E10" s="294" t="s">
        <v>30</v>
      </c>
      <c r="F10" s="219"/>
      <c r="G10" s="219">
        <f>'PROY. FODES'!G99</f>
        <v>0</v>
      </c>
      <c r="H10" s="219">
        <f>SUM('PROY. FODES'!G75:G90)</f>
        <v>0</v>
      </c>
      <c r="I10" s="504">
        <f>SUM(F10:H10)</f>
        <v>0</v>
      </c>
    </row>
    <row r="11" spans="1:9" s="121" customFormat="1" ht="15.75" customHeight="1" x14ac:dyDescent="0.25">
      <c r="A11" s="291"/>
      <c r="B11" s="292" t="s">
        <v>44</v>
      </c>
      <c r="C11" s="292" t="s">
        <v>47</v>
      </c>
      <c r="D11" s="293">
        <v>51103</v>
      </c>
      <c r="E11" s="294" t="s">
        <v>31</v>
      </c>
      <c r="F11" s="219"/>
      <c r="G11" s="219">
        <f>'PROY. FODES'!H99</f>
        <v>0</v>
      </c>
      <c r="H11" s="219">
        <f>SUM('PROY. FODES'!H75:H90)</f>
        <v>0</v>
      </c>
      <c r="I11" s="504">
        <f t="shared" ref="I11:I13" si="0">SUM(F11:H11)</f>
        <v>0</v>
      </c>
    </row>
    <row r="12" spans="1:9" s="121" customFormat="1" ht="15.75" customHeight="1" x14ac:dyDescent="0.25">
      <c r="A12" s="291"/>
      <c r="B12" s="292" t="s">
        <v>44</v>
      </c>
      <c r="C12" s="292" t="s">
        <v>47</v>
      </c>
      <c r="D12" s="293" t="s">
        <v>216</v>
      </c>
      <c r="E12" s="294" t="s">
        <v>198</v>
      </c>
      <c r="F12" s="219"/>
      <c r="G12" s="219">
        <f>'PROY. FODES'!I99</f>
        <v>0</v>
      </c>
      <c r="H12" s="219"/>
      <c r="I12" s="504">
        <f t="shared" si="0"/>
        <v>0</v>
      </c>
    </row>
    <row r="13" spans="1:9" s="121" customFormat="1" ht="15.75" customHeight="1" x14ac:dyDescent="0.25">
      <c r="A13" s="291"/>
      <c r="B13" s="292" t="s">
        <v>44</v>
      </c>
      <c r="C13" s="292" t="s">
        <v>47</v>
      </c>
      <c r="D13" s="293">
        <v>51401</v>
      </c>
      <c r="E13" s="294" t="s">
        <v>344</v>
      </c>
      <c r="F13" s="219"/>
      <c r="G13" s="219">
        <f>'PROY. FODES'!J99</f>
        <v>0</v>
      </c>
      <c r="H13" s="219"/>
      <c r="I13" s="504">
        <f t="shared" si="0"/>
        <v>0</v>
      </c>
    </row>
    <row r="14" spans="1:9" s="121" customFormat="1" ht="15.75" customHeight="1" x14ac:dyDescent="0.25">
      <c r="A14" s="291"/>
      <c r="B14" s="292" t="s">
        <v>44</v>
      </c>
      <c r="C14" s="292" t="s">
        <v>47</v>
      </c>
      <c r="D14" s="293">
        <v>51501</v>
      </c>
      <c r="E14" s="294" t="s">
        <v>345</v>
      </c>
      <c r="F14" s="219">
        <f>SUM('PROY. FODES'!M39:M61)</f>
        <v>0</v>
      </c>
      <c r="G14" s="219"/>
      <c r="H14" s="219">
        <f>SUM('PROY. FODES'!M75:M90)</f>
        <v>0</v>
      </c>
      <c r="I14" s="504">
        <f>SUM(F14:H14)</f>
        <v>0</v>
      </c>
    </row>
    <row r="15" spans="1:9" s="121" customFormat="1" ht="0.75" customHeight="1" x14ac:dyDescent="0.25">
      <c r="A15" s="291"/>
      <c r="B15" s="292" t="s">
        <v>44</v>
      </c>
      <c r="C15" s="292" t="s">
        <v>47</v>
      </c>
      <c r="D15" s="293" t="s">
        <v>266</v>
      </c>
      <c r="E15" s="294" t="s">
        <v>267</v>
      </c>
      <c r="F15" s="219"/>
      <c r="G15" s="219">
        <f>SUM('PROY. FODES'!N12:N29)</f>
        <v>0</v>
      </c>
      <c r="H15" s="219">
        <f>SUM('PROY. FODES'!N75:N90)</f>
        <v>0</v>
      </c>
      <c r="I15" s="504">
        <f t="shared" ref="I15:I54" si="1">SUM(F15:H15)</f>
        <v>0</v>
      </c>
    </row>
    <row r="16" spans="1:9" s="121" customFormat="1" ht="15.75" hidden="1" customHeight="1" x14ac:dyDescent="0.25">
      <c r="A16" s="291"/>
      <c r="B16" s="292" t="s">
        <v>44</v>
      </c>
      <c r="C16" s="292" t="s">
        <v>47</v>
      </c>
      <c r="D16" s="293">
        <v>54101</v>
      </c>
      <c r="E16" s="294" t="s">
        <v>33</v>
      </c>
      <c r="F16" s="219"/>
      <c r="G16" s="219"/>
      <c r="H16" s="219"/>
      <c r="I16" s="504">
        <f t="shared" si="1"/>
        <v>0</v>
      </c>
    </row>
    <row r="17" spans="1:9" s="121" customFormat="1" ht="15.75" hidden="1" customHeight="1" x14ac:dyDescent="0.25">
      <c r="A17" s="291"/>
      <c r="B17" s="292" t="s">
        <v>44</v>
      </c>
      <c r="C17" s="292" t="s">
        <v>47</v>
      </c>
      <c r="D17" s="293">
        <v>54103</v>
      </c>
      <c r="E17" s="294" t="s">
        <v>219</v>
      </c>
      <c r="F17" s="219"/>
      <c r="G17" s="219">
        <f>'PROY. FODES'!P99</f>
        <v>0</v>
      </c>
      <c r="H17" s="219"/>
      <c r="I17" s="504">
        <f t="shared" si="1"/>
        <v>0</v>
      </c>
    </row>
    <row r="18" spans="1:9" s="121" customFormat="1" ht="15.75" hidden="1" customHeight="1" x14ac:dyDescent="0.25">
      <c r="A18" s="291"/>
      <c r="B18" s="295" t="s">
        <v>44</v>
      </c>
      <c r="C18" s="292" t="s">
        <v>47</v>
      </c>
      <c r="D18" s="296">
        <v>54104</v>
      </c>
      <c r="E18" s="297" t="s">
        <v>199</v>
      </c>
      <c r="F18" s="234"/>
      <c r="G18" s="234"/>
      <c r="H18" s="234"/>
      <c r="I18" s="504">
        <f t="shared" si="1"/>
        <v>0</v>
      </c>
    </row>
    <row r="19" spans="1:9" s="121" customFormat="1" ht="15.75" hidden="1" customHeight="1" x14ac:dyDescent="0.25">
      <c r="A19" s="291"/>
      <c r="B19" s="295" t="s">
        <v>44</v>
      </c>
      <c r="C19" s="292" t="s">
        <v>47</v>
      </c>
      <c r="D19" s="296">
        <v>54106</v>
      </c>
      <c r="E19" s="297" t="s">
        <v>220</v>
      </c>
      <c r="F19" s="234"/>
      <c r="G19" s="234"/>
      <c r="H19" s="234"/>
      <c r="I19" s="504">
        <f t="shared" si="1"/>
        <v>0</v>
      </c>
    </row>
    <row r="20" spans="1:9" s="121" customFormat="1" ht="15.75" hidden="1" customHeight="1" x14ac:dyDescent="0.25">
      <c r="A20" s="291"/>
      <c r="B20" s="295" t="s">
        <v>44</v>
      </c>
      <c r="C20" s="292" t="s">
        <v>47</v>
      </c>
      <c r="D20" s="296">
        <v>54107</v>
      </c>
      <c r="E20" s="297" t="s">
        <v>201</v>
      </c>
      <c r="F20" s="234"/>
      <c r="G20" s="234">
        <f>SUM('PROY. FODES'!R12:R29)</f>
        <v>0</v>
      </c>
      <c r="H20" s="234"/>
      <c r="I20" s="504">
        <f t="shared" si="1"/>
        <v>0</v>
      </c>
    </row>
    <row r="21" spans="1:9" s="121" customFormat="1" ht="15.75" hidden="1" customHeight="1" x14ac:dyDescent="0.25">
      <c r="A21" s="291"/>
      <c r="B21" s="295" t="s">
        <v>44</v>
      </c>
      <c r="C21" s="292" t="s">
        <v>47</v>
      </c>
      <c r="D21" s="296">
        <v>54109</v>
      </c>
      <c r="E21" s="297" t="s">
        <v>202</v>
      </c>
      <c r="F21" s="234"/>
      <c r="G21" s="234"/>
      <c r="H21" s="234"/>
      <c r="I21" s="504">
        <f t="shared" si="1"/>
        <v>0</v>
      </c>
    </row>
    <row r="22" spans="1:9" s="121" customFormat="1" ht="15.75" hidden="1" customHeight="1" x14ac:dyDescent="0.25">
      <c r="A22" s="291"/>
      <c r="B22" s="295" t="s">
        <v>44</v>
      </c>
      <c r="C22" s="292" t="s">
        <v>47</v>
      </c>
      <c r="D22" s="296">
        <v>54110</v>
      </c>
      <c r="E22" s="297" t="s">
        <v>35</v>
      </c>
      <c r="F22" s="234">
        <f>SUM('PROY. FODES'!S39:S61)</f>
        <v>0</v>
      </c>
      <c r="G22" s="234">
        <f>SUM('PROY. FODES'!S12:S29)</f>
        <v>0</v>
      </c>
      <c r="H22" s="234">
        <f>SUM('PROY. FODES'!S75:S90)</f>
        <v>0</v>
      </c>
      <c r="I22" s="504">
        <f t="shared" si="1"/>
        <v>0</v>
      </c>
    </row>
    <row r="23" spans="1:9" s="121" customFormat="1" ht="15.75" hidden="1" customHeight="1" x14ac:dyDescent="0.25">
      <c r="A23" s="291"/>
      <c r="B23" s="295" t="s">
        <v>44</v>
      </c>
      <c r="C23" s="292" t="s">
        <v>47</v>
      </c>
      <c r="D23" s="296">
        <v>54111</v>
      </c>
      <c r="E23" s="297" t="s">
        <v>41</v>
      </c>
      <c r="F23" s="234">
        <f>SUM('PROY. FODES'!T39:T61)</f>
        <v>0</v>
      </c>
      <c r="G23" s="234"/>
      <c r="H23" s="234">
        <f>SUM('PROY. FODES'!T75:T90)</f>
        <v>0</v>
      </c>
      <c r="I23" s="504">
        <f t="shared" si="1"/>
        <v>0</v>
      </c>
    </row>
    <row r="24" spans="1:9" s="121" customFormat="1" ht="15.75" hidden="1" customHeight="1" x14ac:dyDescent="0.25">
      <c r="A24" s="291"/>
      <c r="B24" s="295" t="s">
        <v>44</v>
      </c>
      <c r="C24" s="292" t="s">
        <v>47</v>
      </c>
      <c r="D24" s="296">
        <v>54112</v>
      </c>
      <c r="E24" s="297" t="s">
        <v>40</v>
      </c>
      <c r="F24" s="234">
        <f>SUM('PROY. FODES'!AV39:AV61)</f>
        <v>0</v>
      </c>
      <c r="G24" s="234"/>
      <c r="H24" s="234">
        <f>SUM('PROY. FODES'!AV75:AV90)</f>
        <v>0</v>
      </c>
      <c r="I24" s="504">
        <f t="shared" si="1"/>
        <v>0</v>
      </c>
    </row>
    <row r="25" spans="1:9" s="121" customFormat="1" ht="15.75" hidden="1" customHeight="1" x14ac:dyDescent="0.25">
      <c r="A25" s="291"/>
      <c r="B25" s="295" t="s">
        <v>44</v>
      </c>
      <c r="C25" s="292" t="s">
        <v>47</v>
      </c>
      <c r="D25" s="296">
        <v>54114</v>
      </c>
      <c r="E25" s="297" t="s">
        <v>36</v>
      </c>
      <c r="F25" s="234"/>
      <c r="G25" s="234">
        <f>'PROY. FODES'!U99</f>
        <v>0</v>
      </c>
      <c r="H25" s="234"/>
      <c r="I25" s="504">
        <f t="shared" si="1"/>
        <v>0</v>
      </c>
    </row>
    <row r="26" spans="1:9" s="121" customFormat="1" ht="15.75" hidden="1" customHeight="1" x14ac:dyDescent="0.25">
      <c r="A26" s="291"/>
      <c r="B26" s="295" t="s">
        <v>44</v>
      </c>
      <c r="C26" s="292" t="s">
        <v>47</v>
      </c>
      <c r="D26" s="296">
        <v>54115</v>
      </c>
      <c r="E26" s="297" t="s">
        <v>73</v>
      </c>
      <c r="F26" s="234"/>
      <c r="G26" s="234"/>
      <c r="H26" s="234"/>
      <c r="I26" s="504">
        <f t="shared" si="1"/>
        <v>0</v>
      </c>
    </row>
    <row r="27" spans="1:9" s="121" customFormat="1" ht="15.75" hidden="1" customHeight="1" x14ac:dyDescent="0.25">
      <c r="A27" s="291"/>
      <c r="B27" s="295" t="s">
        <v>44</v>
      </c>
      <c r="C27" s="292" t="s">
        <v>47</v>
      </c>
      <c r="D27" s="296">
        <v>54116</v>
      </c>
      <c r="E27" s="297" t="s">
        <v>403</v>
      </c>
      <c r="F27" s="298"/>
      <c r="G27" s="234">
        <f>'PROY. FODES'!V99</f>
        <v>0</v>
      </c>
      <c r="H27" s="234"/>
      <c r="I27" s="504">
        <f t="shared" si="1"/>
        <v>0</v>
      </c>
    </row>
    <row r="28" spans="1:9" s="121" customFormat="1" ht="15.75" hidden="1" customHeight="1" x14ac:dyDescent="0.25">
      <c r="A28" s="291"/>
      <c r="B28" s="295" t="s">
        <v>44</v>
      </c>
      <c r="C28" s="292" t="s">
        <v>47</v>
      </c>
      <c r="D28" s="296">
        <v>54118</v>
      </c>
      <c r="E28" s="299" t="s">
        <v>308</v>
      </c>
      <c r="F28" s="234">
        <f>SUM('PROY. FODES'!X39:X61)</f>
        <v>0</v>
      </c>
      <c r="G28" s="234"/>
      <c r="H28" s="234">
        <f>SUM('PROY. FODES'!X75:X90)</f>
        <v>0</v>
      </c>
      <c r="I28" s="504">
        <f t="shared" si="1"/>
        <v>0</v>
      </c>
    </row>
    <row r="29" spans="1:9" s="121" customFormat="1" ht="15.75" hidden="1" customHeight="1" x14ac:dyDescent="0.25">
      <c r="A29" s="291"/>
      <c r="B29" s="295" t="s">
        <v>44</v>
      </c>
      <c r="C29" s="292" t="s">
        <v>47</v>
      </c>
      <c r="D29" s="296">
        <v>54119</v>
      </c>
      <c r="E29" s="297" t="s">
        <v>97</v>
      </c>
      <c r="F29" s="234">
        <f>SUM('PROY. FODES'!AB39:AB61)</f>
        <v>0</v>
      </c>
      <c r="G29" s="234">
        <f>SUM('PROY. FODES'!AB12:AB29)</f>
        <v>0</v>
      </c>
      <c r="H29" s="234">
        <f>SUM('PROY. FODES'!AB75:AB90)</f>
        <v>0</v>
      </c>
      <c r="I29" s="504">
        <f t="shared" si="1"/>
        <v>0</v>
      </c>
    </row>
    <row r="30" spans="1:9" s="121" customFormat="1" ht="15.75" hidden="1" customHeight="1" x14ac:dyDescent="0.25">
      <c r="A30" s="291"/>
      <c r="B30" s="295" t="s">
        <v>44</v>
      </c>
      <c r="C30" s="292" t="s">
        <v>47</v>
      </c>
      <c r="D30" s="296">
        <v>54199</v>
      </c>
      <c r="E30" s="297" t="s">
        <v>261</v>
      </c>
      <c r="F30" s="234"/>
      <c r="G30" s="234">
        <f>SUM('PROY. FODES'!AC12:AC29)</f>
        <v>0</v>
      </c>
      <c r="H30" s="234"/>
      <c r="I30" s="504">
        <f t="shared" si="1"/>
        <v>0</v>
      </c>
    </row>
    <row r="31" spans="1:9" s="121" customFormat="1" ht="15.75" hidden="1" customHeight="1" x14ac:dyDescent="0.25">
      <c r="A31" s="291"/>
      <c r="B31" s="295" t="s">
        <v>44</v>
      </c>
      <c r="C31" s="292" t="s">
        <v>47</v>
      </c>
      <c r="D31" s="296">
        <v>54201</v>
      </c>
      <c r="E31" s="297" t="s">
        <v>346</v>
      </c>
      <c r="F31" s="234"/>
      <c r="G31" s="234"/>
      <c r="H31" s="234"/>
      <c r="I31" s="504">
        <f t="shared" si="1"/>
        <v>0</v>
      </c>
    </row>
    <row r="32" spans="1:9" s="121" customFormat="1" ht="15.75" customHeight="1" x14ac:dyDescent="0.25">
      <c r="A32" s="291"/>
      <c r="B32" s="295" t="s">
        <v>44</v>
      </c>
      <c r="C32" s="292" t="s">
        <v>47</v>
      </c>
      <c r="D32" s="296">
        <v>54205</v>
      </c>
      <c r="E32" s="297" t="s">
        <v>18</v>
      </c>
      <c r="F32" s="234"/>
      <c r="G32" s="234"/>
      <c r="H32" s="234"/>
      <c r="I32" s="504">
        <f t="shared" si="1"/>
        <v>0</v>
      </c>
    </row>
    <row r="33" spans="1:9" s="121" customFormat="1" ht="1.5" customHeight="1" x14ac:dyDescent="0.25">
      <c r="A33" s="291"/>
      <c r="B33" s="295" t="s">
        <v>44</v>
      </c>
      <c r="C33" s="292" t="s">
        <v>47</v>
      </c>
      <c r="D33" s="296">
        <v>54301</v>
      </c>
      <c r="E33" s="297" t="s">
        <v>309</v>
      </c>
      <c r="F33" s="234">
        <f>'PROY. FODES'!AD99</f>
        <v>0</v>
      </c>
      <c r="G33" s="234"/>
      <c r="H33" s="234"/>
      <c r="I33" s="504">
        <f t="shared" si="1"/>
        <v>0</v>
      </c>
    </row>
    <row r="34" spans="1:9" s="121" customFormat="1" ht="15.75" hidden="1" customHeight="1" x14ac:dyDescent="0.25">
      <c r="A34" s="291"/>
      <c r="B34" s="295" t="s">
        <v>44</v>
      </c>
      <c r="C34" s="292" t="s">
        <v>47</v>
      </c>
      <c r="D34" s="296">
        <v>54302</v>
      </c>
      <c r="E34" s="297" t="s">
        <v>310</v>
      </c>
      <c r="F34" s="234">
        <f>'PROY. FODES'!AE99</f>
        <v>0</v>
      </c>
      <c r="G34" s="234"/>
      <c r="H34" s="234"/>
      <c r="I34" s="504">
        <f t="shared" si="1"/>
        <v>0</v>
      </c>
    </row>
    <row r="35" spans="1:9" s="121" customFormat="1" ht="15.75" hidden="1" customHeight="1" x14ac:dyDescent="0.25">
      <c r="A35" s="291"/>
      <c r="B35" s="295" t="s">
        <v>44</v>
      </c>
      <c r="C35" s="292" t="s">
        <v>47</v>
      </c>
      <c r="D35" s="296">
        <v>54303</v>
      </c>
      <c r="E35" s="297" t="s">
        <v>356</v>
      </c>
      <c r="F35" s="234"/>
      <c r="G35" s="234"/>
      <c r="H35" s="234"/>
      <c r="I35" s="504">
        <f t="shared" si="1"/>
        <v>0</v>
      </c>
    </row>
    <row r="36" spans="1:9" s="121" customFormat="1" ht="15.75" hidden="1" customHeight="1" x14ac:dyDescent="0.25">
      <c r="A36" s="291"/>
      <c r="B36" s="295" t="s">
        <v>44</v>
      </c>
      <c r="C36" s="292" t="s">
        <v>47</v>
      </c>
      <c r="D36" s="296">
        <v>54304</v>
      </c>
      <c r="E36" s="297" t="s">
        <v>82</v>
      </c>
      <c r="F36" s="234">
        <f>SUM('PROY. FODES'!AF39:AF61)</f>
        <v>0</v>
      </c>
      <c r="G36" s="234">
        <f>SUM('PROY. FODES'!AF12:AF29)</f>
        <v>0</v>
      </c>
      <c r="H36" s="234">
        <f>SUM('PROY. FODES'!AF75:AF90)</f>
        <v>0</v>
      </c>
      <c r="I36" s="504">
        <f t="shared" si="1"/>
        <v>0</v>
      </c>
    </row>
    <row r="37" spans="1:9" s="121" customFormat="1" ht="15.75" hidden="1" customHeight="1" x14ac:dyDescent="0.25">
      <c r="A37" s="291"/>
      <c r="B37" s="295" t="s">
        <v>44</v>
      </c>
      <c r="C37" s="292" t="s">
        <v>47</v>
      </c>
      <c r="D37" s="296">
        <v>54305</v>
      </c>
      <c r="E37" s="297" t="s">
        <v>221</v>
      </c>
      <c r="F37" s="234"/>
      <c r="G37" s="234"/>
      <c r="H37" s="234"/>
      <c r="I37" s="504">
        <f t="shared" si="1"/>
        <v>0</v>
      </c>
    </row>
    <row r="38" spans="1:9" s="121" customFormat="1" ht="15.75" hidden="1" customHeight="1" x14ac:dyDescent="0.25">
      <c r="A38" s="291"/>
      <c r="B38" s="295" t="s">
        <v>44</v>
      </c>
      <c r="C38" s="292" t="s">
        <v>47</v>
      </c>
      <c r="D38" s="296">
        <v>54307</v>
      </c>
      <c r="E38" s="297" t="s">
        <v>311</v>
      </c>
      <c r="F38" s="234"/>
      <c r="G38" s="234">
        <f>'PROY. FODES'!AR99</f>
        <v>0</v>
      </c>
      <c r="H38" s="234"/>
      <c r="I38" s="504">
        <f t="shared" si="1"/>
        <v>0</v>
      </c>
    </row>
    <row r="39" spans="1:9" s="121" customFormat="1" ht="15.75" hidden="1" customHeight="1" x14ac:dyDescent="0.25">
      <c r="A39" s="291"/>
      <c r="B39" s="295" t="s">
        <v>44</v>
      </c>
      <c r="C39" s="292" t="s">
        <v>47</v>
      </c>
      <c r="D39" s="296">
        <v>54310</v>
      </c>
      <c r="E39" s="297" t="s">
        <v>210</v>
      </c>
      <c r="F39" s="234"/>
      <c r="G39" s="234"/>
      <c r="H39" s="234"/>
      <c r="I39" s="504">
        <f t="shared" si="1"/>
        <v>0</v>
      </c>
    </row>
    <row r="40" spans="1:9" s="121" customFormat="1" ht="15.75" hidden="1" customHeight="1" x14ac:dyDescent="0.25">
      <c r="A40" s="291"/>
      <c r="B40" s="295" t="s">
        <v>44</v>
      </c>
      <c r="C40" s="292" t="s">
        <v>47</v>
      </c>
      <c r="D40" s="296">
        <v>54313</v>
      </c>
      <c r="E40" s="297" t="s">
        <v>222</v>
      </c>
      <c r="F40" s="234"/>
      <c r="G40" s="234"/>
      <c r="H40" s="234"/>
      <c r="I40" s="504">
        <f t="shared" si="1"/>
        <v>0</v>
      </c>
    </row>
    <row r="41" spans="1:9" s="121" customFormat="1" ht="15.75" hidden="1" customHeight="1" x14ac:dyDescent="0.25">
      <c r="A41" s="291"/>
      <c r="B41" s="295" t="s">
        <v>44</v>
      </c>
      <c r="C41" s="292" t="s">
        <v>47</v>
      </c>
      <c r="D41" s="296">
        <v>54314</v>
      </c>
      <c r="E41" s="297" t="s">
        <v>77</v>
      </c>
      <c r="F41" s="234"/>
      <c r="G41" s="234">
        <f>SUM('PROY. FODES'!AG12:AG29)</f>
        <v>0</v>
      </c>
      <c r="H41" s="234"/>
      <c r="I41" s="504">
        <f t="shared" si="1"/>
        <v>0</v>
      </c>
    </row>
    <row r="42" spans="1:9" s="121" customFormat="1" ht="15.75" hidden="1" customHeight="1" x14ac:dyDescent="0.25">
      <c r="A42" s="291"/>
      <c r="B42" s="295" t="s">
        <v>44</v>
      </c>
      <c r="C42" s="292" t="s">
        <v>47</v>
      </c>
      <c r="D42" s="296">
        <v>54316</v>
      </c>
      <c r="E42" s="297" t="s">
        <v>223</v>
      </c>
      <c r="F42" s="234"/>
      <c r="G42" s="234"/>
      <c r="H42" s="234"/>
      <c r="I42" s="504">
        <f t="shared" si="1"/>
        <v>0</v>
      </c>
    </row>
    <row r="43" spans="1:9" s="121" customFormat="1" ht="15.75" hidden="1" customHeight="1" x14ac:dyDescent="0.25">
      <c r="A43" s="291"/>
      <c r="B43" s="295" t="s">
        <v>44</v>
      </c>
      <c r="C43" s="292" t="s">
        <v>47</v>
      </c>
      <c r="D43" s="296">
        <v>54399</v>
      </c>
      <c r="E43" s="297" t="s">
        <v>224</v>
      </c>
      <c r="F43" s="234">
        <f>SUM('PROY. FODES'!AH39:AH61)</f>
        <v>0</v>
      </c>
      <c r="G43" s="234">
        <f>SUM('PROY. FODES'!AH12:AH29)</f>
        <v>0</v>
      </c>
      <c r="H43" s="234">
        <f>SUM('PROY. FODES'!AH75:AH90)</f>
        <v>0</v>
      </c>
      <c r="I43" s="504">
        <f t="shared" si="1"/>
        <v>0</v>
      </c>
    </row>
    <row r="44" spans="1:9" s="121" customFormat="1" ht="14.25" hidden="1" customHeight="1" x14ac:dyDescent="0.25">
      <c r="A44" s="291"/>
      <c r="B44" s="295" t="s">
        <v>44</v>
      </c>
      <c r="C44" s="292" t="s">
        <v>47</v>
      </c>
      <c r="D44" s="296">
        <v>54508</v>
      </c>
      <c r="E44" s="297" t="s">
        <v>226</v>
      </c>
      <c r="F44" s="234"/>
      <c r="G44" s="234"/>
      <c r="H44" s="234"/>
      <c r="I44" s="504">
        <f t="shared" si="1"/>
        <v>0</v>
      </c>
    </row>
    <row r="45" spans="1:9" s="121" customFormat="1" ht="15.75" hidden="1" customHeight="1" x14ac:dyDescent="0.25">
      <c r="A45" s="291"/>
      <c r="B45" s="295" t="s">
        <v>44</v>
      </c>
      <c r="C45" s="292" t="s">
        <v>47</v>
      </c>
      <c r="D45" s="296">
        <v>54599</v>
      </c>
      <c r="E45" s="297" t="s">
        <v>227</v>
      </c>
      <c r="F45" s="234"/>
      <c r="G45" s="234"/>
      <c r="H45" s="234"/>
      <c r="I45" s="504">
        <f t="shared" si="1"/>
        <v>0</v>
      </c>
    </row>
    <row r="46" spans="1:9" s="121" customFormat="1" ht="15.75" hidden="1" customHeight="1" x14ac:dyDescent="0.25">
      <c r="A46" s="291"/>
      <c r="B46" s="295" t="s">
        <v>44</v>
      </c>
      <c r="C46" s="292" t="s">
        <v>47</v>
      </c>
      <c r="D46" s="296">
        <v>54602</v>
      </c>
      <c r="E46" s="297" t="s">
        <v>228</v>
      </c>
      <c r="F46" s="234"/>
      <c r="G46" s="234"/>
      <c r="H46" s="234"/>
      <c r="I46" s="504">
        <f t="shared" si="1"/>
        <v>0</v>
      </c>
    </row>
    <row r="47" spans="1:9" s="121" customFormat="1" ht="15.75" hidden="1" customHeight="1" x14ac:dyDescent="0.25">
      <c r="A47" s="291"/>
      <c r="B47" s="295" t="s">
        <v>44</v>
      </c>
      <c r="C47" s="292" t="s">
        <v>47</v>
      </c>
      <c r="D47" s="296">
        <v>54603</v>
      </c>
      <c r="E47" s="297" t="s">
        <v>406</v>
      </c>
      <c r="F47" s="234"/>
      <c r="G47" s="234"/>
      <c r="H47" s="234"/>
      <c r="I47" s="504">
        <f t="shared" si="1"/>
        <v>0</v>
      </c>
    </row>
    <row r="48" spans="1:9" s="121" customFormat="1" ht="15.75" hidden="1" customHeight="1" x14ac:dyDescent="0.25">
      <c r="A48" s="291"/>
      <c r="B48" s="295" t="s">
        <v>44</v>
      </c>
      <c r="C48" s="292" t="s">
        <v>47</v>
      </c>
      <c r="D48" s="296">
        <v>55307</v>
      </c>
      <c r="E48" s="297" t="s">
        <v>440</v>
      </c>
      <c r="F48" s="234">
        <f>'PROY. FODES'!AA99</f>
        <v>0</v>
      </c>
      <c r="G48" s="234"/>
      <c r="H48" s="234"/>
      <c r="I48" s="504">
        <f t="shared" si="1"/>
        <v>0</v>
      </c>
    </row>
    <row r="49" spans="1:9" s="121" customFormat="1" ht="13.5" hidden="1" customHeight="1" x14ac:dyDescent="0.25">
      <c r="A49" s="291"/>
      <c r="B49" s="295" t="s">
        <v>44</v>
      </c>
      <c r="C49" s="292" t="s">
        <v>47</v>
      </c>
      <c r="D49" s="296">
        <v>55602</v>
      </c>
      <c r="E49" s="297" t="s">
        <v>439</v>
      </c>
      <c r="F49" s="234">
        <f>'PROY. FODES'!Z99</f>
        <v>0</v>
      </c>
      <c r="G49" s="234"/>
      <c r="H49" s="234"/>
      <c r="I49" s="504">
        <f t="shared" si="1"/>
        <v>0</v>
      </c>
    </row>
    <row r="50" spans="1:9" s="121" customFormat="1" ht="15.75" hidden="1" customHeight="1" x14ac:dyDescent="0.25">
      <c r="A50" s="291"/>
      <c r="B50" s="295" t="s">
        <v>44</v>
      </c>
      <c r="C50" s="292" t="s">
        <v>47</v>
      </c>
      <c r="D50" s="296">
        <v>55603</v>
      </c>
      <c r="E50" s="297" t="s">
        <v>211</v>
      </c>
      <c r="F50" s="234"/>
      <c r="G50" s="234"/>
      <c r="H50" s="234"/>
      <c r="I50" s="504">
        <f t="shared" si="1"/>
        <v>0</v>
      </c>
    </row>
    <row r="51" spans="1:9" s="121" customFormat="1" ht="15.75" hidden="1" customHeight="1" x14ac:dyDescent="0.25">
      <c r="A51" s="291"/>
      <c r="B51" s="295" t="s">
        <v>44</v>
      </c>
      <c r="C51" s="292" t="s">
        <v>47</v>
      </c>
      <c r="D51" s="296">
        <v>56304</v>
      </c>
      <c r="E51" s="297" t="s">
        <v>255</v>
      </c>
      <c r="F51" s="234">
        <f>SUM('PROY. FODES'!AI47)</f>
        <v>0</v>
      </c>
      <c r="G51" s="234">
        <f>SUM('PROY. FODES'!AI12:AI28)</f>
        <v>0</v>
      </c>
      <c r="H51" s="234"/>
      <c r="I51" s="504">
        <f t="shared" si="1"/>
        <v>0</v>
      </c>
    </row>
    <row r="52" spans="1:9" s="121" customFormat="1" ht="15.75" hidden="1" customHeight="1" x14ac:dyDescent="0.25">
      <c r="A52" s="291"/>
      <c r="B52" s="295" t="s">
        <v>44</v>
      </c>
      <c r="C52" s="292" t="s">
        <v>47</v>
      </c>
      <c r="D52" s="296">
        <v>56305</v>
      </c>
      <c r="E52" s="297" t="s">
        <v>312</v>
      </c>
      <c r="F52" s="234"/>
      <c r="G52" s="234">
        <f>SUM('PROY. FODES'!AJ12:AJ29)</f>
        <v>0</v>
      </c>
      <c r="H52" s="234"/>
      <c r="I52" s="504">
        <f t="shared" si="1"/>
        <v>0</v>
      </c>
    </row>
    <row r="53" spans="1:9" s="121" customFormat="1" ht="15.75" hidden="1" customHeight="1" x14ac:dyDescent="0.25">
      <c r="A53" s="291"/>
      <c r="B53" s="295" t="s">
        <v>44</v>
      </c>
      <c r="C53" s="292" t="s">
        <v>47</v>
      </c>
      <c r="D53" s="296">
        <v>61101</v>
      </c>
      <c r="E53" s="297" t="s">
        <v>214</v>
      </c>
      <c r="F53" s="234"/>
      <c r="G53" s="234"/>
      <c r="H53" s="234"/>
      <c r="I53" s="504">
        <f t="shared" si="1"/>
        <v>0</v>
      </c>
    </row>
    <row r="54" spans="1:9" s="121" customFormat="1" ht="15.75" hidden="1" customHeight="1" x14ac:dyDescent="0.25">
      <c r="A54" s="291"/>
      <c r="B54" s="295" t="s">
        <v>44</v>
      </c>
      <c r="C54" s="292" t="s">
        <v>47</v>
      </c>
      <c r="D54" s="296">
        <v>61102</v>
      </c>
      <c r="E54" s="297" t="s">
        <v>230</v>
      </c>
      <c r="F54" s="234">
        <f>SUM('PROY. FODES'!AK39:AK61)</f>
        <v>0</v>
      </c>
      <c r="G54" s="234">
        <f>SUM('PROY. FODES'!AK12:AK29)</f>
        <v>0</v>
      </c>
      <c r="H54" s="234">
        <f>SUM('PROY. FODES'!AK75:AK90)</f>
        <v>0</v>
      </c>
      <c r="I54" s="504">
        <f t="shared" si="1"/>
        <v>0</v>
      </c>
    </row>
    <row r="55" spans="1:9" s="121" customFormat="1" ht="15.75" hidden="1" customHeight="1" x14ac:dyDescent="0.25">
      <c r="A55" s="291"/>
      <c r="B55" s="295" t="s">
        <v>44</v>
      </c>
      <c r="C55" s="292" t="s">
        <v>47</v>
      </c>
      <c r="D55" s="296">
        <v>61105</v>
      </c>
      <c r="E55" s="297" t="s">
        <v>424</v>
      </c>
      <c r="F55" s="234"/>
      <c r="G55" s="234"/>
      <c r="H55" s="234"/>
      <c r="I55" s="504">
        <f>SUM(F55:H55)</f>
        <v>0</v>
      </c>
    </row>
    <row r="56" spans="1:9" s="121" customFormat="1" ht="15.75" hidden="1" customHeight="1" x14ac:dyDescent="0.25">
      <c r="A56" s="291"/>
      <c r="B56" s="295" t="s">
        <v>44</v>
      </c>
      <c r="C56" s="292" t="s">
        <v>47</v>
      </c>
      <c r="D56" s="296">
        <v>61501</v>
      </c>
      <c r="E56" s="297" t="s">
        <v>561</v>
      </c>
      <c r="F56" s="234"/>
      <c r="G56" s="234"/>
      <c r="H56" s="234"/>
      <c r="I56" s="504">
        <f t="shared" ref="I56:I69" si="2">SUM(F56:H56)</f>
        <v>0</v>
      </c>
    </row>
    <row r="57" spans="1:9" s="121" customFormat="1" ht="15.75" hidden="1" customHeight="1" x14ac:dyDescent="0.25">
      <c r="A57" s="291"/>
      <c r="B57" s="295" t="s">
        <v>44</v>
      </c>
      <c r="C57" s="292" t="s">
        <v>47</v>
      </c>
      <c r="D57" s="296">
        <v>61502</v>
      </c>
      <c r="E57" s="297" t="s">
        <v>562</v>
      </c>
      <c r="F57" s="234"/>
      <c r="G57" s="234"/>
      <c r="H57" s="234"/>
      <c r="I57" s="504">
        <f t="shared" si="2"/>
        <v>0</v>
      </c>
    </row>
    <row r="58" spans="1:9" s="121" customFormat="1" ht="15.75" hidden="1" customHeight="1" x14ac:dyDescent="0.25">
      <c r="A58" s="291"/>
      <c r="B58" s="295" t="s">
        <v>44</v>
      </c>
      <c r="C58" s="292" t="s">
        <v>47</v>
      </c>
      <c r="D58" s="296">
        <v>61503</v>
      </c>
      <c r="E58" s="297" t="s">
        <v>563</v>
      </c>
      <c r="F58" s="234"/>
      <c r="G58" s="234"/>
      <c r="H58" s="234"/>
      <c r="I58" s="504">
        <f t="shared" si="2"/>
        <v>0</v>
      </c>
    </row>
    <row r="59" spans="1:9" s="121" customFormat="1" ht="15.75" hidden="1" customHeight="1" x14ac:dyDescent="0.25">
      <c r="A59" s="291"/>
      <c r="B59" s="295" t="s">
        <v>44</v>
      </c>
      <c r="C59" s="292" t="s">
        <v>47</v>
      </c>
      <c r="D59" s="296">
        <v>61599</v>
      </c>
      <c r="E59" s="297" t="s">
        <v>564</v>
      </c>
      <c r="F59" s="234"/>
      <c r="G59" s="234"/>
      <c r="H59" s="234"/>
      <c r="I59" s="504">
        <f t="shared" si="2"/>
        <v>0</v>
      </c>
    </row>
    <row r="60" spans="1:9" s="121" customFormat="1" ht="15.75" hidden="1" customHeight="1" x14ac:dyDescent="0.25">
      <c r="A60" s="291"/>
      <c r="B60" s="295" t="s">
        <v>44</v>
      </c>
      <c r="C60" s="292" t="s">
        <v>47</v>
      </c>
      <c r="D60" s="296">
        <v>61601</v>
      </c>
      <c r="E60" s="297" t="s">
        <v>572</v>
      </c>
      <c r="F60" s="234"/>
      <c r="G60" s="234"/>
      <c r="H60" s="234"/>
      <c r="I60" s="504">
        <f t="shared" si="2"/>
        <v>0</v>
      </c>
    </row>
    <row r="61" spans="1:9" s="121" customFormat="1" ht="15.75" hidden="1" customHeight="1" x14ac:dyDescent="0.25">
      <c r="A61" s="291"/>
      <c r="B61" s="295" t="s">
        <v>44</v>
      </c>
      <c r="C61" s="292" t="s">
        <v>47</v>
      </c>
      <c r="D61" s="296">
        <v>61602</v>
      </c>
      <c r="E61" s="297" t="s">
        <v>366</v>
      </c>
      <c r="F61" s="234"/>
      <c r="G61" s="234"/>
      <c r="H61" s="234"/>
      <c r="I61" s="504">
        <f t="shared" si="2"/>
        <v>0</v>
      </c>
    </row>
    <row r="62" spans="1:9" s="121" customFormat="1" ht="15.75" hidden="1" customHeight="1" x14ac:dyDescent="0.25">
      <c r="A62" s="291"/>
      <c r="B62" s="295" t="s">
        <v>44</v>
      </c>
      <c r="C62" s="292" t="s">
        <v>47</v>
      </c>
      <c r="D62" s="296">
        <v>61603</v>
      </c>
      <c r="E62" s="297" t="s">
        <v>549</v>
      </c>
      <c r="F62" s="234"/>
      <c r="G62" s="234"/>
      <c r="H62" s="234"/>
      <c r="I62" s="504">
        <f t="shared" si="2"/>
        <v>0</v>
      </c>
    </row>
    <row r="63" spans="1:9" s="121" customFormat="1" ht="15.75" hidden="1" customHeight="1" x14ac:dyDescent="0.25">
      <c r="A63" s="291"/>
      <c r="B63" s="295" t="s">
        <v>44</v>
      </c>
      <c r="C63" s="292" t="s">
        <v>47</v>
      </c>
      <c r="D63" s="296">
        <v>61604</v>
      </c>
      <c r="E63" s="297" t="s">
        <v>552</v>
      </c>
      <c r="F63" s="234"/>
      <c r="G63" s="234"/>
      <c r="H63" s="234"/>
      <c r="I63" s="504">
        <f t="shared" si="2"/>
        <v>0</v>
      </c>
    </row>
    <row r="64" spans="1:9" s="121" customFormat="1" ht="15.75" hidden="1" customHeight="1" x14ac:dyDescent="0.25">
      <c r="A64" s="291"/>
      <c r="B64" s="295" t="s">
        <v>44</v>
      </c>
      <c r="C64" s="292" t="s">
        <v>47</v>
      </c>
      <c r="D64" s="296">
        <v>61606</v>
      </c>
      <c r="E64" s="297" t="s">
        <v>547</v>
      </c>
      <c r="F64" s="234"/>
      <c r="G64" s="234"/>
      <c r="H64" s="234"/>
      <c r="I64" s="504">
        <f t="shared" si="2"/>
        <v>0</v>
      </c>
    </row>
    <row r="65" spans="1:9" s="121" customFormat="1" ht="15.75" customHeight="1" x14ac:dyDescent="0.25">
      <c r="A65" s="291"/>
      <c r="B65" s="295" t="s">
        <v>44</v>
      </c>
      <c r="C65" s="292" t="s">
        <v>47</v>
      </c>
      <c r="D65" s="296">
        <v>61608</v>
      </c>
      <c r="E65" s="297" t="s">
        <v>369</v>
      </c>
      <c r="F65" s="234"/>
      <c r="G65" s="234"/>
      <c r="H65" s="234"/>
      <c r="I65" s="504">
        <f t="shared" si="2"/>
        <v>0</v>
      </c>
    </row>
    <row r="66" spans="1:9" s="121" customFormat="1" ht="15.75" customHeight="1" x14ac:dyDescent="0.25">
      <c r="A66" s="291"/>
      <c r="B66" s="295" t="s">
        <v>44</v>
      </c>
      <c r="C66" s="292" t="s">
        <v>47</v>
      </c>
      <c r="D66" s="296">
        <v>61699</v>
      </c>
      <c r="E66" s="297" t="s">
        <v>546</v>
      </c>
      <c r="F66" s="234"/>
      <c r="G66" s="234"/>
      <c r="H66" s="234"/>
      <c r="I66" s="504">
        <f t="shared" si="2"/>
        <v>0</v>
      </c>
    </row>
    <row r="67" spans="1:9" s="121" customFormat="1" ht="15.75" customHeight="1" x14ac:dyDescent="0.25">
      <c r="A67" s="300"/>
      <c r="B67" s="295" t="s">
        <v>44</v>
      </c>
      <c r="C67" s="292" t="s">
        <v>47</v>
      </c>
      <c r="D67" s="296">
        <v>72101</v>
      </c>
      <c r="E67" s="297" t="s">
        <v>441</v>
      </c>
      <c r="F67" s="234">
        <v>11250.27</v>
      </c>
      <c r="G67" s="234"/>
      <c r="H67" s="234">
        <v>3.37</v>
      </c>
      <c r="I67" s="504">
        <f t="shared" si="2"/>
        <v>11253.640000000001</v>
      </c>
    </row>
    <row r="68" spans="1:9" s="121" customFormat="1" ht="15.75" customHeight="1" x14ac:dyDescent="0.25">
      <c r="A68" s="300"/>
      <c r="B68" s="295"/>
      <c r="C68" s="292"/>
      <c r="D68" s="296"/>
      <c r="E68" s="297"/>
      <c r="F68" s="234"/>
      <c r="G68" s="234"/>
      <c r="H68" s="234"/>
      <c r="I68" s="504">
        <f t="shared" si="2"/>
        <v>0</v>
      </c>
    </row>
    <row r="69" spans="1:9" s="121" customFormat="1" ht="15.75" customHeight="1" thickBot="1" x14ac:dyDescent="0.3">
      <c r="A69" s="301"/>
      <c r="B69" s="302"/>
      <c r="C69" s="302"/>
      <c r="D69" s="303"/>
      <c r="E69" s="304"/>
      <c r="F69" s="305"/>
      <c r="G69" s="305"/>
      <c r="H69" s="305"/>
      <c r="I69" s="504">
        <f t="shared" si="2"/>
        <v>0</v>
      </c>
    </row>
    <row r="70" spans="1:9" ht="30" customHeight="1" thickBot="1" x14ac:dyDescent="0.3">
      <c r="A70" s="636" t="s">
        <v>318</v>
      </c>
      <c r="B70" s="637"/>
      <c r="C70" s="637"/>
      <c r="D70" s="637"/>
      <c r="E70" s="638"/>
      <c r="F70" s="306">
        <f>SUM(F10:F69)</f>
        <v>11250.27</v>
      </c>
      <c r="G70" s="306">
        <f>SUM(G10:G69)</f>
        <v>0</v>
      </c>
      <c r="H70" s="306">
        <f>SUM(H10:H69)</f>
        <v>3.37</v>
      </c>
      <c r="I70" s="306">
        <f>SUM(I10:I69)</f>
        <v>11253.640000000001</v>
      </c>
    </row>
    <row r="71" spans="1:9" x14ac:dyDescent="0.25">
      <c r="A71" s="22"/>
      <c r="B71" s="22"/>
      <c r="C71" s="22"/>
      <c r="D71" s="22"/>
      <c r="I71" s="37"/>
    </row>
    <row r="72" spans="1:9" x14ac:dyDescent="0.25">
      <c r="A72" s="22"/>
      <c r="B72" s="22"/>
      <c r="C72" s="22"/>
      <c r="D72" s="22"/>
      <c r="E72" s="485"/>
      <c r="F72" s="486"/>
      <c r="G72" s="486"/>
      <c r="H72" s="486"/>
      <c r="I72" s="486"/>
    </row>
    <row r="73" spans="1:9" x14ac:dyDescent="0.25">
      <c r="A73" s="22"/>
      <c r="B73" s="22"/>
      <c r="C73" s="22"/>
      <c r="D73" s="22"/>
      <c r="I73" s="37"/>
    </row>
    <row r="74" spans="1:9" ht="15.6" x14ac:dyDescent="0.3">
      <c r="A74" s="22"/>
      <c r="B74" s="22"/>
      <c r="C74" s="22"/>
      <c r="D74" s="22"/>
      <c r="E74" s="38"/>
      <c r="F74" s="552"/>
      <c r="G74" s="553"/>
      <c r="H74" s="554"/>
      <c r="I74" s="555"/>
    </row>
    <row r="75" spans="1:9" ht="19.5" customHeight="1" x14ac:dyDescent="0.25">
      <c r="A75" s="635" t="s">
        <v>7</v>
      </c>
      <c r="B75" s="635"/>
      <c r="C75" s="635"/>
      <c r="D75" s="635"/>
      <c r="F75" s="556"/>
      <c r="G75" s="553"/>
      <c r="H75" s="557"/>
      <c r="I75" s="466"/>
    </row>
    <row r="76" spans="1:9" ht="27" customHeight="1" x14ac:dyDescent="0.25">
      <c r="A76" s="626" t="s">
        <v>1</v>
      </c>
      <c r="B76" s="626"/>
      <c r="C76" s="626"/>
      <c r="D76" s="626"/>
      <c r="E76" s="626"/>
      <c r="F76" s="558"/>
      <c r="G76" s="553"/>
      <c r="H76" s="557"/>
      <c r="I76" s="464"/>
    </row>
    <row r="77" spans="1:9" ht="20.25" customHeight="1" x14ac:dyDescent="0.25">
      <c r="A77" s="626" t="s">
        <v>2</v>
      </c>
      <c r="B77" s="626"/>
      <c r="C77" s="626"/>
      <c r="D77" s="626"/>
      <c r="E77" s="626"/>
      <c r="F77" s="559"/>
      <c r="G77" s="559"/>
      <c r="H77" s="557"/>
      <c r="I77" s="466"/>
    </row>
    <row r="78" spans="1:9" ht="21.75" customHeight="1" x14ac:dyDescent="0.25">
      <c r="A78" s="626" t="s">
        <v>3</v>
      </c>
      <c r="B78" s="626"/>
      <c r="C78" s="626"/>
      <c r="D78" s="626"/>
      <c r="E78" s="626"/>
      <c r="F78" s="559"/>
      <c r="G78" s="559"/>
      <c r="H78" s="560"/>
      <c r="I78" s="561"/>
    </row>
    <row r="79" spans="1:9" x14ac:dyDescent="0.25">
      <c r="A79" s="626"/>
      <c r="B79" s="626"/>
      <c r="C79" s="626"/>
      <c r="D79" s="626"/>
      <c r="E79" s="626"/>
      <c r="F79" s="122"/>
      <c r="G79" s="122"/>
      <c r="H79" s="465"/>
      <c r="I79" s="107"/>
    </row>
    <row r="80" spans="1:9" x14ac:dyDescent="0.25">
      <c r="F80" s="155"/>
      <c r="I80" s="107"/>
    </row>
    <row r="81" spans="9:9" x14ac:dyDescent="0.25">
      <c r="I81" s="107"/>
    </row>
    <row r="82" spans="9:9" x14ac:dyDescent="0.25">
      <c r="I82" s="107"/>
    </row>
    <row r="83" spans="9:9" x14ac:dyDescent="0.25">
      <c r="I83" s="107"/>
    </row>
  </sheetData>
  <sortState ref="D10:E44">
    <sortCondition ref="D10"/>
  </sortState>
  <mergeCells count="19">
    <mergeCell ref="A76:E76"/>
    <mergeCell ref="A77:E77"/>
    <mergeCell ref="A78:E78"/>
    <mergeCell ref="A79:E79"/>
    <mergeCell ref="A6:I6"/>
    <mergeCell ref="A7:I7"/>
    <mergeCell ref="A8:D8"/>
    <mergeCell ref="E8:E9"/>
    <mergeCell ref="I8:I9"/>
    <mergeCell ref="A75:D75"/>
    <mergeCell ref="A70:E70"/>
    <mergeCell ref="F8:F9"/>
    <mergeCell ref="G8:G9"/>
    <mergeCell ref="H8:H9"/>
    <mergeCell ref="A1:I1"/>
    <mergeCell ref="A2:I2"/>
    <mergeCell ref="A3:I3"/>
    <mergeCell ref="A4:I4"/>
    <mergeCell ref="A5:I5"/>
  </mergeCells>
  <phoneticPr fontId="2" type="noConversion"/>
  <printOptions horizontalCentered="1"/>
  <pageMargins left="0.23622047244094491" right="0.23622047244094491" top="0.55118110236220474" bottom="0.35433070866141736" header="0.31496062992125984" footer="0.31496062992125984"/>
  <pageSetup scale="99" fitToHeight="0" orientation="landscape" r:id="rId1"/>
  <rowBreaks count="2" manualBreakCount="2">
    <brk id="26" max="8" man="1"/>
    <brk id="54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70C0"/>
  </sheetPr>
  <dimension ref="A1:H22"/>
  <sheetViews>
    <sheetView showGridLines="0" zoomScaleNormal="100" zoomScaleSheetLayoutView="100" workbookViewId="0">
      <selection activeCell="H29" sqref="H29"/>
    </sheetView>
  </sheetViews>
  <sheetFormatPr baseColWidth="10" defaultColWidth="11.44140625" defaultRowHeight="13.2" x14ac:dyDescent="0.25"/>
  <cols>
    <col min="1" max="1" width="6.33203125" style="32" customWidth="1"/>
    <col min="2" max="2" width="7.44140625" style="32" customWidth="1"/>
    <col min="3" max="3" width="7.88671875" style="33" customWidth="1"/>
    <col min="4" max="4" width="7.44140625" style="31" customWidth="1"/>
    <col min="5" max="5" width="7.33203125" style="31" customWidth="1"/>
    <col min="6" max="6" width="10.109375" style="31" customWidth="1"/>
    <col min="7" max="7" width="36.33203125" style="25" customWidth="1"/>
    <col min="8" max="8" width="18.109375" style="25" customWidth="1"/>
    <col min="9" max="16384" width="11.44140625" style="26"/>
  </cols>
  <sheetData>
    <row r="1" spans="1:8" ht="17.399999999999999" x14ac:dyDescent="0.25">
      <c r="A1" s="586" t="s">
        <v>401</v>
      </c>
      <c r="B1" s="586"/>
      <c r="C1" s="586"/>
      <c r="D1" s="586"/>
      <c r="E1" s="586"/>
      <c r="F1" s="586"/>
      <c r="G1" s="586"/>
      <c r="H1" s="586"/>
    </row>
    <row r="2" spans="1:8" ht="17.399999999999999" x14ac:dyDescent="0.25">
      <c r="A2" s="586" t="s">
        <v>375</v>
      </c>
      <c r="B2" s="586"/>
      <c r="C2" s="586"/>
      <c r="D2" s="586"/>
      <c r="E2" s="586"/>
      <c r="F2" s="586"/>
      <c r="G2" s="586"/>
      <c r="H2" s="586"/>
    </row>
    <row r="3" spans="1:8" ht="15" x14ac:dyDescent="0.25">
      <c r="A3" s="605" t="s">
        <v>5</v>
      </c>
      <c r="B3" s="605"/>
      <c r="C3" s="605"/>
      <c r="D3" s="605"/>
      <c r="E3" s="605"/>
      <c r="F3" s="605"/>
      <c r="G3" s="605"/>
      <c r="H3" s="605"/>
    </row>
    <row r="4" spans="1:8" ht="15" x14ac:dyDescent="0.25">
      <c r="A4" s="605" t="s">
        <v>524</v>
      </c>
      <c r="B4" s="605"/>
      <c r="C4" s="605"/>
      <c r="D4" s="605"/>
      <c r="E4" s="605"/>
      <c r="F4" s="605"/>
      <c r="G4" s="605"/>
      <c r="H4" s="605"/>
    </row>
    <row r="5" spans="1:8" ht="15" x14ac:dyDescent="0.25">
      <c r="A5" s="607" t="s">
        <v>6</v>
      </c>
      <c r="B5" s="607"/>
      <c r="C5" s="607"/>
      <c r="D5" s="607"/>
      <c r="E5" s="607"/>
      <c r="F5" s="607"/>
      <c r="G5" s="607"/>
      <c r="H5" s="607"/>
    </row>
    <row r="6" spans="1:8" ht="20.25" customHeight="1" thickBot="1" x14ac:dyDescent="0.3">
      <c r="A6" s="608" t="s">
        <v>333</v>
      </c>
      <c r="B6" s="608"/>
      <c r="C6" s="608"/>
      <c r="D6" s="608"/>
      <c r="E6" s="608"/>
      <c r="F6" s="608"/>
      <c r="G6" s="608"/>
      <c r="H6" s="608"/>
    </row>
    <row r="7" spans="1:8" ht="23.25" customHeight="1" thickBot="1" x14ac:dyDescent="0.3">
      <c r="A7" s="642" t="s">
        <v>0</v>
      </c>
      <c r="B7" s="643"/>
      <c r="C7" s="643"/>
      <c r="D7" s="643"/>
      <c r="E7" s="643"/>
      <c r="F7" s="644"/>
      <c r="G7" s="645" t="s">
        <v>167</v>
      </c>
      <c r="H7" s="647" t="s">
        <v>168</v>
      </c>
    </row>
    <row r="8" spans="1:8" ht="99.9" customHeight="1" thickBot="1" x14ac:dyDescent="0.3">
      <c r="A8" s="307" t="s">
        <v>161</v>
      </c>
      <c r="B8" s="308" t="s">
        <v>162</v>
      </c>
      <c r="C8" s="308" t="s">
        <v>163</v>
      </c>
      <c r="D8" s="308" t="s">
        <v>164</v>
      </c>
      <c r="E8" s="309" t="s">
        <v>165</v>
      </c>
      <c r="F8" s="310" t="s">
        <v>166</v>
      </c>
      <c r="G8" s="646"/>
      <c r="H8" s="648"/>
    </row>
    <row r="9" spans="1:8" ht="36.75" customHeight="1" x14ac:dyDescent="0.25">
      <c r="A9" s="311">
        <v>5</v>
      </c>
      <c r="B9" s="312" t="s">
        <v>50</v>
      </c>
      <c r="C9" s="312" t="s">
        <v>42</v>
      </c>
      <c r="D9" s="312" t="s">
        <v>44</v>
      </c>
      <c r="E9" s="312" t="s">
        <v>47</v>
      </c>
      <c r="F9" s="313" t="s">
        <v>67</v>
      </c>
      <c r="G9" s="314" t="s">
        <v>473</v>
      </c>
      <c r="H9" s="505">
        <v>1959.5999999999997</v>
      </c>
    </row>
    <row r="10" spans="1:8" ht="36.75" customHeight="1" x14ac:dyDescent="0.25">
      <c r="A10" s="221">
        <v>5</v>
      </c>
      <c r="B10" s="220" t="s">
        <v>471</v>
      </c>
      <c r="C10" s="220" t="s">
        <v>42</v>
      </c>
      <c r="D10" s="220" t="s">
        <v>44</v>
      </c>
      <c r="E10" s="220" t="s">
        <v>47</v>
      </c>
      <c r="F10" s="347" t="s">
        <v>67</v>
      </c>
      <c r="G10" s="314" t="s">
        <v>474</v>
      </c>
      <c r="H10" s="505">
        <v>0</v>
      </c>
    </row>
    <row r="11" spans="1:8" ht="36.75" customHeight="1" x14ac:dyDescent="0.25">
      <c r="A11" s="221">
        <v>5</v>
      </c>
      <c r="B11" s="222" t="s">
        <v>50</v>
      </c>
      <c r="C11" s="222" t="s">
        <v>42</v>
      </c>
      <c r="D11" s="222" t="s">
        <v>44</v>
      </c>
      <c r="E11" s="222" t="s">
        <v>47</v>
      </c>
      <c r="F11" s="315" t="s">
        <v>429</v>
      </c>
      <c r="G11" s="314" t="s">
        <v>133</v>
      </c>
      <c r="H11" s="505">
        <v>0</v>
      </c>
    </row>
    <row r="12" spans="1:8" ht="36.75" customHeight="1" x14ac:dyDescent="0.25">
      <c r="A12" s="221">
        <v>5</v>
      </c>
      <c r="B12" s="222" t="s">
        <v>50</v>
      </c>
      <c r="C12" s="222" t="s">
        <v>42</v>
      </c>
      <c r="D12" s="222" t="s">
        <v>44</v>
      </c>
      <c r="E12" s="222" t="s">
        <v>47</v>
      </c>
      <c r="F12" s="315" t="s">
        <v>263</v>
      </c>
      <c r="G12" s="316" t="s">
        <v>265</v>
      </c>
      <c r="H12" s="505">
        <v>90157.294914378406</v>
      </c>
    </row>
    <row r="13" spans="1:8" ht="36.75" customHeight="1" x14ac:dyDescent="0.25">
      <c r="A13" s="221">
        <v>5</v>
      </c>
      <c r="B13" s="222" t="s">
        <v>50</v>
      </c>
      <c r="C13" s="222" t="s">
        <v>42</v>
      </c>
      <c r="D13" s="222" t="s">
        <v>44</v>
      </c>
      <c r="E13" s="222" t="s">
        <v>47</v>
      </c>
      <c r="F13" s="315" t="s">
        <v>430</v>
      </c>
      <c r="G13" s="316" t="s">
        <v>133</v>
      </c>
      <c r="H13" s="505">
        <v>0</v>
      </c>
    </row>
    <row r="14" spans="1:8" ht="36.75" customHeight="1" x14ac:dyDescent="0.25">
      <c r="A14" s="221">
        <v>5</v>
      </c>
      <c r="B14" s="222" t="s">
        <v>471</v>
      </c>
      <c r="C14" s="222" t="s">
        <v>42</v>
      </c>
      <c r="D14" s="222" t="s">
        <v>44</v>
      </c>
      <c r="E14" s="222" t="s">
        <v>47</v>
      </c>
      <c r="F14" s="315" t="s">
        <v>472</v>
      </c>
      <c r="G14" s="314" t="s">
        <v>474</v>
      </c>
      <c r="H14" s="505">
        <v>0</v>
      </c>
    </row>
    <row r="15" spans="1:8" ht="36.75" customHeight="1" x14ac:dyDescent="0.25">
      <c r="A15" s="221">
        <v>5</v>
      </c>
      <c r="B15" s="222" t="s">
        <v>50</v>
      </c>
      <c r="C15" s="222" t="s">
        <v>42</v>
      </c>
      <c r="D15" s="222" t="s">
        <v>44</v>
      </c>
      <c r="E15" s="222" t="s">
        <v>47</v>
      </c>
      <c r="F15" s="315" t="s">
        <v>264</v>
      </c>
      <c r="G15" s="316" t="s">
        <v>265</v>
      </c>
      <c r="H15" s="505">
        <v>149979.8650856216</v>
      </c>
    </row>
    <row r="16" spans="1:8" ht="0.75" customHeight="1" thickBot="1" x14ac:dyDescent="0.3">
      <c r="A16" s="221"/>
      <c r="B16" s="222"/>
      <c r="C16" s="222"/>
      <c r="D16" s="222"/>
      <c r="E16" s="222"/>
      <c r="F16" s="315"/>
      <c r="G16" s="314"/>
      <c r="H16" s="505"/>
    </row>
    <row r="17" spans="1:8" ht="30" hidden="1" customHeight="1" thickBot="1" x14ac:dyDescent="0.3">
      <c r="A17" s="221"/>
      <c r="B17" s="222"/>
      <c r="C17" s="222"/>
      <c r="D17" s="222"/>
      <c r="E17" s="222"/>
      <c r="F17" s="315"/>
      <c r="G17" s="314"/>
      <c r="H17" s="505">
        <v>0</v>
      </c>
    </row>
    <row r="18" spans="1:8" ht="30" hidden="1" customHeight="1" thickBot="1" x14ac:dyDescent="0.3">
      <c r="A18" s="317"/>
      <c r="B18" s="223"/>
      <c r="C18" s="223"/>
      <c r="D18" s="223"/>
      <c r="E18" s="223"/>
      <c r="F18" s="318"/>
      <c r="G18" s="319"/>
      <c r="H18" s="506"/>
    </row>
    <row r="19" spans="1:8" s="34" customFormat="1" ht="30" customHeight="1" thickBot="1" x14ac:dyDescent="0.3">
      <c r="A19" s="639" t="s">
        <v>307</v>
      </c>
      <c r="B19" s="640"/>
      <c r="C19" s="640"/>
      <c r="D19" s="640"/>
      <c r="E19" s="640"/>
      <c r="F19" s="640"/>
      <c r="G19" s="641"/>
      <c r="H19" s="507">
        <f>SUM(H9:H15)</f>
        <v>242096.76</v>
      </c>
    </row>
    <row r="20" spans="1:8" x14ac:dyDescent="0.25">
      <c r="A20" s="35"/>
      <c r="B20" s="35"/>
      <c r="C20" s="36"/>
      <c r="D20" s="28"/>
      <c r="E20" s="28"/>
      <c r="F20" s="28"/>
      <c r="H20" s="129"/>
    </row>
    <row r="21" spans="1:8" x14ac:dyDescent="0.25">
      <c r="A21" s="35"/>
      <c r="B21" s="35"/>
      <c r="C21" s="36"/>
      <c r="D21" s="28"/>
      <c r="E21" s="28"/>
      <c r="F21" s="28"/>
      <c r="H21" s="129"/>
    </row>
    <row r="22" spans="1:8" x14ac:dyDescent="0.25">
      <c r="H22" s="129"/>
    </row>
  </sheetData>
  <mergeCells count="10">
    <mergeCell ref="A19:G19"/>
    <mergeCell ref="A2:H2"/>
    <mergeCell ref="A1:H1"/>
    <mergeCell ref="A6:H6"/>
    <mergeCell ref="A7:F7"/>
    <mergeCell ref="G7:G8"/>
    <mergeCell ref="H7:H8"/>
    <mergeCell ref="A5:H5"/>
    <mergeCell ref="A3:H3"/>
    <mergeCell ref="A4:H4"/>
  </mergeCells>
  <phoneticPr fontId="2" type="noConversion"/>
  <printOptions horizontalCentered="1"/>
  <pageMargins left="0.59055118110236227" right="0.19685039370078741" top="1.0236220472440944" bottom="0.19685039370078741" header="0" footer="0"/>
  <pageSetup scale="90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4"/>
  <sheetViews>
    <sheetView view="pageBreakPreview" zoomScale="106" zoomScaleSheetLayoutView="106" workbookViewId="0">
      <selection activeCell="A5" sqref="A5:H5"/>
    </sheetView>
  </sheetViews>
  <sheetFormatPr baseColWidth="10" defaultColWidth="11.44140625" defaultRowHeight="13.2" x14ac:dyDescent="0.25"/>
  <cols>
    <col min="1" max="1" width="4.5546875" style="24" customWidth="1"/>
    <col min="2" max="2" width="4.44140625" style="24" customWidth="1"/>
    <col min="3" max="4" width="4.5546875" style="24" customWidth="1"/>
    <col min="5" max="5" width="6.109375" style="24" customWidth="1"/>
    <col min="6" max="6" width="12.6640625" style="24" customWidth="1"/>
    <col min="7" max="7" width="42.5546875" style="19" customWidth="1"/>
    <col min="8" max="8" width="19.33203125" style="4" customWidth="1"/>
    <col min="9" max="16384" width="11.44140625" style="21"/>
  </cols>
  <sheetData>
    <row r="1" spans="1:9" ht="17.399999999999999" x14ac:dyDescent="0.3">
      <c r="A1" s="662" t="s">
        <v>376</v>
      </c>
      <c r="B1" s="663"/>
      <c r="C1" s="663"/>
      <c r="D1" s="663"/>
      <c r="E1" s="663"/>
      <c r="F1" s="663"/>
      <c r="G1" s="663"/>
      <c r="H1" s="663"/>
      <c r="I1" s="5"/>
    </row>
    <row r="2" spans="1:9" ht="17.399999999999999" x14ac:dyDescent="0.3">
      <c r="A2" s="662" t="s">
        <v>375</v>
      </c>
      <c r="B2" s="663"/>
      <c r="C2" s="663"/>
      <c r="D2" s="663"/>
      <c r="E2" s="663"/>
      <c r="F2" s="663"/>
      <c r="G2" s="663"/>
      <c r="H2" s="663"/>
      <c r="I2" s="5"/>
    </row>
    <row r="3" spans="1:9" ht="15.6" x14ac:dyDescent="0.25">
      <c r="A3" s="664" t="s">
        <v>217</v>
      </c>
      <c r="B3" s="665"/>
      <c r="C3" s="665"/>
      <c r="D3" s="665"/>
      <c r="E3" s="665"/>
      <c r="F3" s="665"/>
      <c r="G3" s="665"/>
      <c r="H3" s="665"/>
    </row>
    <row r="4" spans="1:9" ht="15.6" x14ac:dyDescent="0.25">
      <c r="A4" s="664" t="s">
        <v>453</v>
      </c>
      <c r="B4" s="665"/>
      <c r="C4" s="665"/>
      <c r="D4" s="665"/>
      <c r="E4" s="665"/>
      <c r="F4" s="665"/>
      <c r="G4" s="665"/>
      <c r="H4" s="665"/>
    </row>
    <row r="5" spans="1:9" ht="15" x14ac:dyDescent="0.25">
      <c r="A5" s="666" t="s">
        <v>6</v>
      </c>
      <c r="B5" s="667"/>
      <c r="C5" s="667"/>
      <c r="D5" s="667"/>
      <c r="E5" s="667"/>
      <c r="F5" s="667"/>
      <c r="G5" s="667"/>
      <c r="H5" s="667"/>
    </row>
    <row r="6" spans="1:9" ht="8.25" customHeight="1" x14ac:dyDescent="0.3">
      <c r="A6" s="652"/>
      <c r="B6" s="653"/>
      <c r="C6" s="653"/>
      <c r="D6" s="653"/>
      <c r="E6" s="653"/>
      <c r="F6" s="653"/>
      <c r="G6" s="653"/>
      <c r="H6" s="653"/>
    </row>
    <row r="7" spans="1:9" ht="15.6" x14ac:dyDescent="0.3">
      <c r="A7" s="654" t="s">
        <v>218</v>
      </c>
      <c r="B7" s="654"/>
      <c r="C7" s="654"/>
      <c r="D7" s="654"/>
      <c r="E7" s="654"/>
      <c r="F7" s="654"/>
      <c r="G7" s="654"/>
      <c r="H7" s="654"/>
    </row>
    <row r="8" spans="1:9" ht="16.2" thickBot="1" x14ac:dyDescent="0.35">
      <c r="A8" s="655" t="s">
        <v>268</v>
      </c>
      <c r="B8" s="655"/>
      <c r="C8" s="655"/>
      <c r="D8" s="655"/>
      <c r="E8" s="655"/>
      <c r="F8" s="655"/>
      <c r="G8" s="655"/>
      <c r="H8" s="655"/>
    </row>
    <row r="9" spans="1:9" ht="13.8" thickBot="1" x14ac:dyDescent="0.3">
      <c r="A9" s="656" t="s">
        <v>0</v>
      </c>
      <c r="B9" s="657"/>
      <c r="C9" s="657"/>
      <c r="D9" s="657"/>
      <c r="E9" s="657"/>
      <c r="F9" s="657"/>
      <c r="G9" s="658" t="s">
        <v>170</v>
      </c>
      <c r="H9" s="660" t="s">
        <v>171</v>
      </c>
    </row>
    <row r="10" spans="1:9" ht="200.25" customHeight="1" thickBot="1" x14ac:dyDescent="0.3">
      <c r="A10" s="158" t="s">
        <v>161</v>
      </c>
      <c r="B10" s="159" t="s">
        <v>162</v>
      </c>
      <c r="C10" s="159" t="s">
        <v>134</v>
      </c>
      <c r="D10" s="159" t="s">
        <v>164</v>
      </c>
      <c r="E10" s="160" t="s">
        <v>172</v>
      </c>
      <c r="F10" s="161" t="s">
        <v>111</v>
      </c>
      <c r="G10" s="659"/>
      <c r="H10" s="661"/>
    </row>
    <row r="11" spans="1:9" ht="15.75" customHeight="1" x14ac:dyDescent="0.25">
      <c r="A11" s="9">
        <v>3</v>
      </c>
      <c r="B11" s="10" t="s">
        <v>46</v>
      </c>
      <c r="C11" s="10" t="s">
        <v>315</v>
      </c>
      <c r="D11" s="10" t="s">
        <v>44</v>
      </c>
      <c r="E11" s="10" t="s">
        <v>237</v>
      </c>
      <c r="F11" s="11" t="s">
        <v>216</v>
      </c>
      <c r="G11" s="12" t="s">
        <v>198</v>
      </c>
      <c r="H11" s="13"/>
    </row>
    <row r="12" spans="1:9" ht="15.75" customHeight="1" x14ac:dyDescent="0.25">
      <c r="A12" s="8">
        <v>3</v>
      </c>
      <c r="B12" s="1" t="s">
        <v>46</v>
      </c>
      <c r="C12" s="10" t="s">
        <v>315</v>
      </c>
      <c r="D12" s="10" t="s">
        <v>44</v>
      </c>
      <c r="E12" s="10" t="s">
        <v>237</v>
      </c>
      <c r="F12" s="2">
        <v>54111</v>
      </c>
      <c r="G12" s="6" t="s">
        <v>41</v>
      </c>
      <c r="H12" s="14"/>
    </row>
    <row r="13" spans="1:9" ht="15.75" customHeight="1" x14ac:dyDescent="0.25">
      <c r="A13" s="8">
        <v>3</v>
      </c>
      <c r="B13" s="1" t="s">
        <v>46</v>
      </c>
      <c r="C13" s="10" t="s">
        <v>315</v>
      </c>
      <c r="D13" s="10" t="s">
        <v>44</v>
      </c>
      <c r="E13" s="10" t="s">
        <v>237</v>
      </c>
      <c r="F13" s="2">
        <v>54112</v>
      </c>
      <c r="G13" s="6" t="s">
        <v>40</v>
      </c>
      <c r="H13" s="14"/>
    </row>
    <row r="14" spans="1:9" ht="15.75" customHeight="1" x14ac:dyDescent="0.25">
      <c r="A14" s="8">
        <v>3</v>
      </c>
      <c r="B14" s="1" t="s">
        <v>46</v>
      </c>
      <c r="C14" s="10" t="s">
        <v>315</v>
      </c>
      <c r="D14" s="10" t="s">
        <v>44</v>
      </c>
      <c r="E14" s="10" t="s">
        <v>237</v>
      </c>
      <c r="F14" s="2">
        <v>54199</v>
      </c>
      <c r="G14" s="6" t="s">
        <v>236</v>
      </c>
      <c r="H14" s="14"/>
    </row>
    <row r="15" spans="1:9" ht="15.75" customHeight="1" x14ac:dyDescent="0.25">
      <c r="A15" s="8">
        <v>3</v>
      </c>
      <c r="B15" s="1" t="s">
        <v>46</v>
      </c>
      <c r="C15" s="10" t="s">
        <v>315</v>
      </c>
      <c r="D15" s="10" t="s">
        <v>44</v>
      </c>
      <c r="E15" s="10" t="s">
        <v>237</v>
      </c>
      <c r="F15" s="2">
        <v>54313</v>
      </c>
      <c r="G15" s="6" t="s">
        <v>222</v>
      </c>
      <c r="H15" s="14"/>
    </row>
    <row r="16" spans="1:9" ht="15.75" customHeight="1" x14ac:dyDescent="0.25">
      <c r="A16" s="8">
        <v>3</v>
      </c>
      <c r="B16" s="1" t="s">
        <v>46</v>
      </c>
      <c r="C16" s="10" t="s">
        <v>315</v>
      </c>
      <c r="D16" s="10" t="s">
        <v>44</v>
      </c>
      <c r="E16" s="10" t="s">
        <v>237</v>
      </c>
      <c r="F16" s="2">
        <v>54316</v>
      </c>
      <c r="G16" s="6" t="s">
        <v>223</v>
      </c>
      <c r="H16" s="14"/>
    </row>
    <row r="17" spans="1:8" ht="15.75" customHeight="1" x14ac:dyDescent="0.25">
      <c r="A17" s="8">
        <v>3</v>
      </c>
      <c r="B17" s="1" t="s">
        <v>46</v>
      </c>
      <c r="C17" s="10" t="s">
        <v>315</v>
      </c>
      <c r="D17" s="10" t="s">
        <v>44</v>
      </c>
      <c r="E17" s="10" t="s">
        <v>237</v>
      </c>
      <c r="F17" s="2">
        <v>54599</v>
      </c>
      <c r="G17" s="6" t="s">
        <v>227</v>
      </c>
      <c r="H17" s="14"/>
    </row>
    <row r="18" spans="1:8" ht="15.75" customHeight="1" x14ac:dyDescent="0.25">
      <c r="A18" s="8">
        <v>3</v>
      </c>
      <c r="B18" s="1" t="s">
        <v>46</v>
      </c>
      <c r="C18" s="10" t="s">
        <v>315</v>
      </c>
      <c r="D18" s="10" t="s">
        <v>44</v>
      </c>
      <c r="E18" s="10" t="s">
        <v>237</v>
      </c>
      <c r="F18" s="2">
        <v>55601</v>
      </c>
      <c r="G18" s="6" t="s">
        <v>100</v>
      </c>
      <c r="H18" s="14"/>
    </row>
    <row r="19" spans="1:8" ht="15.75" customHeight="1" x14ac:dyDescent="0.25">
      <c r="A19" s="8">
        <v>3</v>
      </c>
      <c r="B19" s="1" t="s">
        <v>46</v>
      </c>
      <c r="C19" s="10" t="s">
        <v>315</v>
      </c>
      <c r="D19" s="10" t="s">
        <v>44</v>
      </c>
      <c r="E19" s="10" t="s">
        <v>237</v>
      </c>
      <c r="F19" s="2">
        <v>55603</v>
      </c>
      <c r="G19" s="6" t="s">
        <v>211</v>
      </c>
      <c r="H19" s="14"/>
    </row>
    <row r="20" spans="1:8" ht="15.75" customHeight="1" x14ac:dyDescent="0.25">
      <c r="A20" s="8">
        <v>3</v>
      </c>
      <c r="B20" s="1" t="s">
        <v>46</v>
      </c>
      <c r="C20" s="10" t="s">
        <v>315</v>
      </c>
      <c r="D20" s="10" t="s">
        <v>44</v>
      </c>
      <c r="E20" s="10" t="s">
        <v>237</v>
      </c>
      <c r="F20" s="2">
        <v>61101</v>
      </c>
      <c r="G20" s="6" t="s">
        <v>229</v>
      </c>
      <c r="H20" s="14"/>
    </row>
    <row r="21" spans="1:8" ht="15.75" customHeight="1" x14ac:dyDescent="0.25">
      <c r="A21" s="8">
        <v>3</v>
      </c>
      <c r="B21" s="1" t="s">
        <v>46</v>
      </c>
      <c r="C21" s="10" t="s">
        <v>315</v>
      </c>
      <c r="D21" s="10" t="s">
        <v>44</v>
      </c>
      <c r="E21" s="10" t="s">
        <v>237</v>
      </c>
      <c r="F21" s="2">
        <v>61102</v>
      </c>
      <c r="G21" s="6" t="s">
        <v>230</v>
      </c>
      <c r="H21" s="14"/>
    </row>
    <row r="22" spans="1:8" ht="15.75" customHeight="1" x14ac:dyDescent="0.25">
      <c r="A22" s="8">
        <v>3</v>
      </c>
      <c r="B22" s="1" t="s">
        <v>46</v>
      </c>
      <c r="C22" s="10" t="s">
        <v>315</v>
      </c>
      <c r="D22" s="10" t="s">
        <v>44</v>
      </c>
      <c r="E22" s="10" t="s">
        <v>237</v>
      </c>
      <c r="F22" s="2">
        <v>61599</v>
      </c>
      <c r="G22" s="6" t="s">
        <v>231</v>
      </c>
      <c r="H22" s="14"/>
    </row>
    <row r="23" spans="1:8" ht="15.75" customHeight="1" x14ac:dyDescent="0.25">
      <c r="A23" s="8">
        <v>3</v>
      </c>
      <c r="B23" s="1" t="s">
        <v>46</v>
      </c>
      <c r="C23" s="10" t="s">
        <v>315</v>
      </c>
      <c r="D23" s="10" t="s">
        <v>44</v>
      </c>
      <c r="E23" s="10" t="s">
        <v>237</v>
      </c>
      <c r="F23" s="2">
        <v>61607</v>
      </c>
      <c r="G23" s="6" t="s">
        <v>232</v>
      </c>
      <c r="H23" s="14"/>
    </row>
    <row r="24" spans="1:8" ht="15.75" customHeight="1" x14ac:dyDescent="0.25">
      <c r="A24" s="8">
        <v>3</v>
      </c>
      <c r="B24" s="1" t="s">
        <v>46</v>
      </c>
      <c r="C24" s="10" t="s">
        <v>315</v>
      </c>
      <c r="D24" s="10" t="s">
        <v>44</v>
      </c>
      <c r="E24" s="10" t="s">
        <v>237</v>
      </c>
      <c r="F24" s="2">
        <v>61608</v>
      </c>
      <c r="G24" s="6" t="s">
        <v>233</v>
      </c>
      <c r="H24" s="14"/>
    </row>
    <row r="25" spans="1:8" ht="15.75" customHeight="1" x14ac:dyDescent="0.25">
      <c r="A25" s="8">
        <v>3</v>
      </c>
      <c r="B25" s="1" t="s">
        <v>46</v>
      </c>
      <c r="C25" s="10" t="s">
        <v>315</v>
      </c>
      <c r="D25" s="10" t="s">
        <v>44</v>
      </c>
      <c r="E25" s="10" t="s">
        <v>237</v>
      </c>
      <c r="F25" s="2">
        <v>61699</v>
      </c>
      <c r="G25" s="6" t="s">
        <v>234</v>
      </c>
      <c r="H25" s="14"/>
    </row>
    <row r="26" spans="1:8" ht="15.75" customHeight="1" thickBot="1" x14ac:dyDescent="0.3">
      <c r="A26" s="17"/>
      <c r="B26" s="15"/>
      <c r="C26" s="15"/>
      <c r="D26" s="15"/>
      <c r="E26" s="15"/>
      <c r="F26" s="3"/>
      <c r="G26" s="7"/>
      <c r="H26" s="16"/>
    </row>
    <row r="27" spans="1:8" ht="26.25" customHeight="1" thickBot="1" x14ac:dyDescent="0.3">
      <c r="A27" s="649" t="s">
        <v>317</v>
      </c>
      <c r="B27" s="650"/>
      <c r="C27" s="650"/>
      <c r="D27" s="650"/>
      <c r="E27" s="650"/>
      <c r="F27" s="650"/>
      <c r="G27" s="651"/>
      <c r="H27" s="162">
        <f>SUM(H11:H26)</f>
        <v>0</v>
      </c>
    </row>
    <row r="28" spans="1:8" x14ac:dyDescent="0.25">
      <c r="A28" s="22"/>
      <c r="B28" s="22"/>
      <c r="C28" s="22"/>
      <c r="D28" s="22"/>
      <c r="E28" s="22"/>
      <c r="F28" s="22"/>
      <c r="H28" s="37"/>
    </row>
    <row r="29" spans="1:8" ht="15.6" x14ac:dyDescent="0.3">
      <c r="A29" s="22"/>
      <c r="B29" s="22"/>
      <c r="C29" s="22"/>
      <c r="D29" s="22"/>
      <c r="E29" s="22"/>
      <c r="F29" s="22"/>
      <c r="G29" s="38"/>
      <c r="H29" s="38"/>
    </row>
    <row r="30" spans="1:8" ht="19.5" customHeight="1" x14ac:dyDescent="0.25">
      <c r="A30" s="635" t="s">
        <v>7</v>
      </c>
      <c r="B30" s="635"/>
      <c r="C30" s="635"/>
      <c r="D30" s="635"/>
      <c r="E30" s="635"/>
      <c r="F30" s="635"/>
    </row>
    <row r="31" spans="1:8" x14ac:dyDescent="0.25">
      <c r="A31" s="626" t="s">
        <v>1</v>
      </c>
      <c r="B31" s="626"/>
      <c r="C31" s="626"/>
      <c r="D31" s="626"/>
      <c r="E31" s="626"/>
      <c r="F31" s="626"/>
      <c r="G31" s="626"/>
    </row>
    <row r="32" spans="1:8" x14ac:dyDescent="0.25">
      <c r="A32" s="626" t="s">
        <v>2</v>
      </c>
      <c r="B32" s="626"/>
      <c r="C32" s="626"/>
      <c r="D32" s="626"/>
      <c r="E32" s="626"/>
      <c r="F32" s="626"/>
      <c r="G32" s="626"/>
    </row>
    <row r="33" spans="1:7" x14ac:dyDescent="0.25">
      <c r="A33" s="626" t="s">
        <v>3</v>
      </c>
      <c r="B33" s="626"/>
      <c r="C33" s="626"/>
      <c r="D33" s="626"/>
      <c r="E33" s="626"/>
      <c r="F33" s="626"/>
      <c r="G33" s="626"/>
    </row>
    <row r="34" spans="1:7" x14ac:dyDescent="0.25">
      <c r="A34" s="626"/>
      <c r="B34" s="626"/>
      <c r="C34" s="626"/>
      <c r="D34" s="626"/>
      <c r="E34" s="626"/>
      <c r="F34" s="626"/>
      <c r="G34" s="626"/>
    </row>
  </sheetData>
  <mergeCells count="17">
    <mergeCell ref="A1:H1"/>
    <mergeCell ref="A2:H2"/>
    <mergeCell ref="A3:H3"/>
    <mergeCell ref="A4:H4"/>
    <mergeCell ref="A5:H5"/>
    <mergeCell ref="A6:H6"/>
    <mergeCell ref="A7:H7"/>
    <mergeCell ref="A8:H8"/>
    <mergeCell ref="A9:F9"/>
    <mergeCell ref="G9:G10"/>
    <mergeCell ref="H9:H10"/>
    <mergeCell ref="A34:G34"/>
    <mergeCell ref="A27:G27"/>
    <mergeCell ref="A30:F30"/>
    <mergeCell ref="A31:G31"/>
    <mergeCell ref="A32:G32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17</vt:i4>
      </vt:variant>
    </vt:vector>
  </HeadingPairs>
  <TitlesOfParts>
    <vt:vector size="33" baseType="lpstr">
      <vt:lpstr>Estructura</vt:lpstr>
      <vt:lpstr>Rubros</vt:lpstr>
      <vt:lpstr>Ingresos</vt:lpstr>
      <vt:lpstr>Egresos</vt:lpstr>
      <vt:lpstr>Egresos F.P. </vt:lpstr>
      <vt:lpstr>FODES 25%</vt:lpstr>
      <vt:lpstr>FODES 75% Y 2%</vt:lpstr>
      <vt:lpstr>Deuda Pub 75%</vt:lpstr>
      <vt:lpstr>FISDL</vt:lpstr>
      <vt:lpstr>Ejec. Prestamo</vt:lpstr>
      <vt:lpstr>Dietas</vt:lpstr>
      <vt:lpstr>auxiliares</vt:lpstr>
      <vt:lpstr>Hoja1</vt:lpstr>
      <vt:lpstr>C. DEUDA</vt:lpstr>
      <vt:lpstr>PROY. FODES</vt:lpstr>
      <vt:lpstr>FODES libre disponibilidad</vt:lpstr>
      <vt:lpstr>'Deuda Pub 75%'!Área_de_impresión</vt:lpstr>
      <vt:lpstr>Egresos!Área_de_impresión</vt:lpstr>
      <vt:lpstr>'Egresos F.P. '!Área_de_impresión</vt:lpstr>
      <vt:lpstr>'Ejec. Prestamo'!Área_de_impresión</vt:lpstr>
      <vt:lpstr>FISDL!Área_de_impresión</vt:lpstr>
      <vt:lpstr>'FODES 25%'!Área_de_impresión</vt:lpstr>
      <vt:lpstr>'FODES 75% Y 2%'!Área_de_impresión</vt:lpstr>
      <vt:lpstr>'FODES libre disponibilidad'!Área_de_impresión</vt:lpstr>
      <vt:lpstr>Ingresos!Área_de_impresión</vt:lpstr>
      <vt:lpstr>'PROY. FODES'!Área_de_impresión</vt:lpstr>
      <vt:lpstr>Estructura!ESTRUCTURA</vt:lpstr>
      <vt:lpstr>Egresos!Títulos_a_imprimir</vt:lpstr>
      <vt:lpstr>'Egresos F.P. '!Títulos_a_imprimir</vt:lpstr>
      <vt:lpstr>'FODES 25%'!Títulos_a_imprimir</vt:lpstr>
      <vt:lpstr>'FODES 75% Y 2%'!Títulos_a_imprimir</vt:lpstr>
      <vt:lpstr>'FODES libre disponibilidad'!Títulos_a_imprimir</vt:lpstr>
      <vt:lpstr>Ingresos!Títulos_a_imprimir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Estructura de Presupuesto Municipal</dc:title>
  <dc:creator>Gastón Collao</dc:creator>
  <cp:lastModifiedBy>UAIP</cp:lastModifiedBy>
  <cp:lastPrinted>2022-02-23T22:16:04Z</cp:lastPrinted>
  <dcterms:created xsi:type="dcterms:W3CDTF">2007-07-18T15:13:44Z</dcterms:created>
  <dcterms:modified xsi:type="dcterms:W3CDTF">2022-02-26T05:20:37Z</dcterms:modified>
</cp:coreProperties>
</file>